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A HERYOGKA\"/>
    </mc:Choice>
  </mc:AlternateContent>
  <xr:revisionPtr revIDLastSave="0" documentId="13_ncr:1_{864A5624-B94F-414A-B2D2-777E5E0702FA}" xr6:coauthVersionLast="47" xr6:coauthVersionMax="47" xr10:uidLastSave="{00000000-0000-0000-0000-000000000000}"/>
  <bookViews>
    <workbookView xWindow="-108" yWindow="-108" windowWidth="23256" windowHeight="12456" activeTab="3" xr2:uid="{0725A382-FA94-5643-AFDA-E503E1D27EDA}"/>
  </bookViews>
  <sheets>
    <sheet name="TRAFO" sheetId="1" r:id="rId1"/>
    <sheet name="Sheet2" sheetId="2" r:id="rId2"/>
    <sheet name="Sheet3" sheetId="3" r:id="rId3"/>
    <sheet name="MAIN FEEDER" sheetId="4" r:id="rId4"/>
    <sheet name="Sheet1" sheetId="6" r:id="rId5"/>
    <sheet name="LATERAL TAPS" sheetId="5" r:id="rId6"/>
    <sheet name="Sheet4" sheetId="7" r:id="rId7"/>
  </sheets>
  <definedNames>
    <definedName name="_xlnm._FilterDatabase" localSheetId="1" hidden="1">Sheet2!$A$1:$G$223</definedName>
    <definedName name="_xlnm._FilterDatabase" localSheetId="2" hidden="1">Sheet3!$A$1:$AY$45</definedName>
    <definedName name="_xlnm._FilterDatabase" localSheetId="0" hidden="1">TRAFO!$A$1:$R$45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9" i="4" l="1"/>
  <c r="AG7" i="5"/>
  <c r="R45" i="5"/>
  <c r="Q45" i="5"/>
  <c r="R44" i="5"/>
  <c r="Q44" i="5"/>
  <c r="S28" i="4"/>
  <c r="AJ42" i="5"/>
  <c r="AK42" i="5"/>
  <c r="AI42" i="5"/>
  <c r="AG10" i="5"/>
  <c r="AM14" i="5"/>
  <c r="AI23" i="5"/>
  <c r="AH23" i="5"/>
  <c r="AG23" i="5"/>
  <c r="AM23" i="5" s="1"/>
  <c r="AI19" i="5"/>
  <c r="AI15" i="5"/>
  <c r="AH15" i="5"/>
  <c r="AN15" i="5" s="1"/>
  <c r="AG15" i="5"/>
  <c r="AH14" i="5"/>
  <c r="AN14" i="5" s="1"/>
  <c r="AG14" i="5"/>
  <c r="AH13" i="5"/>
  <c r="AN13" i="5" s="1"/>
  <c r="AG13" i="5"/>
  <c r="AM13" i="5" s="1"/>
  <c r="AI10" i="5"/>
  <c r="AM10" i="5" s="1"/>
  <c r="AH10" i="5"/>
  <c r="AN10" i="5" s="1"/>
  <c r="P32" i="5"/>
  <c r="P33" i="5"/>
  <c r="P34" i="5"/>
  <c r="P35" i="5"/>
  <c r="P36" i="5"/>
  <c r="AI16" i="5" s="1"/>
  <c r="P37" i="5"/>
  <c r="AI17" i="5" s="1"/>
  <c r="P38" i="5"/>
  <c r="AI18" i="5" s="1"/>
  <c r="P39" i="5"/>
  <c r="P40" i="5"/>
  <c r="P41" i="5"/>
  <c r="AI20" i="5" s="1"/>
  <c r="P42" i="5"/>
  <c r="AI21" i="5" s="1"/>
  <c r="P43" i="5"/>
  <c r="AI22" i="5" s="1"/>
  <c r="P30" i="5"/>
  <c r="P28" i="5"/>
  <c r="P27" i="5"/>
  <c r="AI7" i="5" s="1"/>
  <c r="AI11" i="5" l="1"/>
  <c r="AN23" i="5"/>
  <c r="AI12" i="5"/>
  <c r="AM15" i="5"/>
  <c r="E9" i="5"/>
  <c r="AD8" i="5"/>
  <c r="AC8" i="5"/>
  <c r="AD9" i="5"/>
  <c r="AD10" i="5"/>
  <c r="AK10" i="5" s="1"/>
  <c r="AD11" i="5"/>
  <c r="AD12" i="5"/>
  <c r="AD13" i="5"/>
  <c r="AK13" i="5" s="1"/>
  <c r="AD14" i="5"/>
  <c r="AK14" i="5" s="1"/>
  <c r="AD15" i="5"/>
  <c r="AK15" i="5" s="1"/>
  <c r="AD16" i="5"/>
  <c r="AD17" i="5"/>
  <c r="AD18" i="5"/>
  <c r="AD19" i="5"/>
  <c r="AD20" i="5"/>
  <c r="AD21" i="5"/>
  <c r="AD22" i="5"/>
  <c r="AD23" i="5"/>
  <c r="AK23" i="5" s="1"/>
  <c r="AC9" i="5"/>
  <c r="AC10" i="5"/>
  <c r="AJ10" i="5" s="1"/>
  <c r="AC11" i="5"/>
  <c r="AC12" i="5"/>
  <c r="AC13" i="5"/>
  <c r="AJ13" i="5" s="1"/>
  <c r="AC14" i="5"/>
  <c r="AJ14" i="5" s="1"/>
  <c r="AC15" i="5"/>
  <c r="AJ15" i="5" s="1"/>
  <c r="AC16" i="5"/>
  <c r="AC17" i="5"/>
  <c r="AC18" i="5"/>
  <c r="AC19" i="5"/>
  <c r="AC20" i="5"/>
  <c r="AC21" i="5"/>
  <c r="AC22" i="5"/>
  <c r="AC23" i="5"/>
  <c r="AJ23" i="5" s="1"/>
  <c r="AD7" i="5"/>
  <c r="AC7" i="5"/>
  <c r="E242" i="5"/>
  <c r="G242" i="5" s="1"/>
  <c r="E241" i="5"/>
  <c r="G241" i="5" s="1"/>
  <c r="E240" i="5"/>
  <c r="G240" i="5" s="1"/>
  <c r="E231" i="5"/>
  <c r="G231" i="5" s="1"/>
  <c r="E230" i="5"/>
  <c r="G230" i="5" s="1"/>
  <c r="E229" i="5"/>
  <c r="E211" i="5"/>
  <c r="G211" i="5" s="1"/>
  <c r="E214" i="5"/>
  <c r="G214" i="5" s="1"/>
  <c r="E213" i="5"/>
  <c r="G213" i="5" s="1"/>
  <c r="E212" i="5"/>
  <c r="G212" i="5" s="1"/>
  <c r="E207" i="5"/>
  <c r="G207" i="5" s="1"/>
  <c r="E210" i="5"/>
  <c r="G210" i="5" s="1"/>
  <c r="E209" i="5"/>
  <c r="G209" i="5" s="1"/>
  <c r="E208" i="5"/>
  <c r="G208" i="5" s="1"/>
  <c r="E206" i="5"/>
  <c r="G206" i="5" s="1"/>
  <c r="E205" i="5"/>
  <c r="G205" i="5" s="1"/>
  <c r="E204" i="5"/>
  <c r="G204" i="5" s="1"/>
  <c r="E195" i="5"/>
  <c r="E194" i="5"/>
  <c r="G194" i="5" s="1"/>
  <c r="E193" i="5"/>
  <c r="G193" i="5" s="1"/>
  <c r="E184" i="5"/>
  <c r="E183" i="5"/>
  <c r="G183" i="5" s="1"/>
  <c r="E182" i="5"/>
  <c r="G182" i="5" s="1"/>
  <c r="E173" i="5"/>
  <c r="G173" i="5" s="1"/>
  <c r="E172" i="5"/>
  <c r="G172" i="5" s="1"/>
  <c r="E171" i="5"/>
  <c r="G171" i="5" s="1"/>
  <c r="E162" i="5"/>
  <c r="G162" i="5" s="1"/>
  <c r="E161" i="5"/>
  <c r="G161" i="5" s="1"/>
  <c r="E160" i="5"/>
  <c r="G160" i="5" s="1"/>
  <c r="E151" i="5"/>
  <c r="G151" i="5" s="1"/>
  <c r="E150" i="5"/>
  <c r="G150" i="5" s="1"/>
  <c r="E149" i="5"/>
  <c r="G149" i="5" s="1"/>
  <c r="E140" i="5"/>
  <c r="G140" i="5" s="1"/>
  <c r="E139" i="5"/>
  <c r="G139" i="5" s="1"/>
  <c r="E138" i="5"/>
  <c r="G138" i="5" s="1"/>
  <c r="E128" i="5"/>
  <c r="G128" i="5" s="1"/>
  <c r="E126" i="5"/>
  <c r="G126" i="5" s="1"/>
  <c r="E129" i="5"/>
  <c r="G129" i="5" s="1"/>
  <c r="E127" i="5"/>
  <c r="G127" i="5" s="1"/>
  <c r="E125" i="5"/>
  <c r="G125" i="5" s="1"/>
  <c r="E116" i="5"/>
  <c r="G116" i="5" s="1"/>
  <c r="E115" i="5"/>
  <c r="G115" i="5" s="1"/>
  <c r="E114" i="5"/>
  <c r="G114" i="5" s="1"/>
  <c r="E105" i="5"/>
  <c r="G105" i="5" s="1"/>
  <c r="E104" i="5"/>
  <c r="G104" i="5" s="1"/>
  <c r="E103" i="5"/>
  <c r="G103" i="5" s="1"/>
  <c r="G98" i="5"/>
  <c r="P31" i="5" s="1"/>
  <c r="AI9" i="5" s="1"/>
  <c r="E88" i="5"/>
  <c r="E85" i="5"/>
  <c r="E87" i="5"/>
  <c r="G87" i="5" s="1"/>
  <c r="E86" i="5"/>
  <c r="G86" i="5" s="1"/>
  <c r="E84" i="5"/>
  <c r="G84" i="5" s="1"/>
  <c r="E83" i="5"/>
  <c r="G83" i="5" s="1"/>
  <c r="E82" i="5"/>
  <c r="G82" i="5" s="1"/>
  <c r="E81" i="5"/>
  <c r="G81" i="5" s="1"/>
  <c r="E80" i="5"/>
  <c r="G80" i="5" s="1"/>
  <c r="E79" i="5"/>
  <c r="G79" i="5" s="1"/>
  <c r="E78" i="5"/>
  <c r="G78" i="5" s="1"/>
  <c r="E69" i="5"/>
  <c r="G69" i="5" s="1"/>
  <c r="E68" i="5"/>
  <c r="G68" i="5" s="1"/>
  <c r="E67" i="5"/>
  <c r="G67" i="5" s="1"/>
  <c r="G62" i="5"/>
  <c r="P29" i="5" s="1"/>
  <c r="AI8" i="5" s="1"/>
  <c r="E44" i="5"/>
  <c r="E45" i="5"/>
  <c r="E46" i="5"/>
  <c r="E47" i="5"/>
  <c r="D55" i="5" s="1"/>
  <c r="E48" i="5"/>
  <c r="E49" i="5"/>
  <c r="E43" i="5"/>
  <c r="G43" i="5" s="1"/>
  <c r="E42" i="5"/>
  <c r="G42" i="5" s="1"/>
  <c r="E41" i="5"/>
  <c r="G41" i="5" s="1"/>
  <c r="E40" i="5"/>
  <c r="G40" i="5" s="1"/>
  <c r="E39" i="5"/>
  <c r="G39" i="5" s="1"/>
  <c r="E36" i="5"/>
  <c r="G36" i="5" s="1"/>
  <c r="E37" i="5"/>
  <c r="G37" i="5" s="1"/>
  <c r="E38" i="5"/>
  <c r="G38" i="5" s="1"/>
  <c r="E35" i="5"/>
  <c r="G35" i="5" s="1"/>
  <c r="E34" i="5"/>
  <c r="G34" i="5" s="1"/>
  <c r="E23" i="5"/>
  <c r="G23" i="5" s="1"/>
  <c r="E22" i="5"/>
  <c r="G22" i="5" s="1"/>
  <c r="E21" i="5"/>
  <c r="G21" i="5" s="1"/>
  <c r="E20" i="5"/>
  <c r="G20" i="5" s="1"/>
  <c r="E19" i="5"/>
  <c r="D234" i="5" l="1"/>
  <c r="D235" i="5" s="1"/>
  <c r="H235" i="5" s="1"/>
  <c r="G19" i="5"/>
  <c r="E27" i="5" s="1"/>
  <c r="D27" i="5"/>
  <c r="D52" i="5"/>
  <c r="E218" i="5"/>
  <c r="E221" i="5"/>
  <c r="E220" i="5"/>
  <c r="D218" i="5"/>
  <c r="E245" i="5"/>
  <c r="E246" i="5" s="1"/>
  <c r="O43" i="5" s="1"/>
  <c r="D220" i="5"/>
  <c r="D245" i="5"/>
  <c r="D246" i="5" s="1"/>
  <c r="G229" i="5"/>
  <c r="E234" i="5" s="1"/>
  <c r="E235" i="5" s="1"/>
  <c r="E217" i="5"/>
  <c r="D221" i="5"/>
  <c r="D217" i="5"/>
  <c r="E132" i="5"/>
  <c r="E133" i="5" s="1"/>
  <c r="O34" i="5" s="1"/>
  <c r="E93" i="5"/>
  <c r="D176" i="5"/>
  <c r="D177" i="5" s="1"/>
  <c r="E143" i="5"/>
  <c r="E144" i="5" s="1"/>
  <c r="O35" i="5" s="1"/>
  <c r="W35" i="5" s="1"/>
  <c r="E165" i="5"/>
  <c r="E166" i="5" s="1"/>
  <c r="D187" i="5"/>
  <c r="D132" i="5"/>
  <c r="D133" i="5" s="1"/>
  <c r="D143" i="5"/>
  <c r="D198" i="5"/>
  <c r="D199" i="5" s="1"/>
  <c r="D94" i="5"/>
  <c r="E154" i="5"/>
  <c r="E155" i="5" s="1"/>
  <c r="O36" i="5" s="1"/>
  <c r="D165" i="5"/>
  <c r="D166" i="5" s="1"/>
  <c r="G195" i="5"/>
  <c r="E198" i="5" s="1"/>
  <c r="G184" i="5"/>
  <c r="E187" i="5" s="1"/>
  <c r="E188" i="5" s="1"/>
  <c r="O39" i="5" s="1"/>
  <c r="W39" i="5" s="1"/>
  <c r="E176" i="5"/>
  <c r="E177" i="5" s="1"/>
  <c r="O38" i="5" s="1"/>
  <c r="D154" i="5"/>
  <c r="D119" i="5"/>
  <c r="D120" i="5" s="1"/>
  <c r="D57" i="5"/>
  <c r="E108" i="5"/>
  <c r="E109" i="5" s="1"/>
  <c r="O32" i="5" s="1"/>
  <c r="E92" i="5"/>
  <c r="D91" i="5"/>
  <c r="E72" i="5"/>
  <c r="E73" i="5" s="1"/>
  <c r="O30" i="5" s="1"/>
  <c r="D108" i="5"/>
  <c r="D109" i="5" s="1"/>
  <c r="E119" i="5"/>
  <c r="E120" i="5" s="1"/>
  <c r="O33" i="5" s="1"/>
  <c r="W33" i="5" s="1"/>
  <c r="D53" i="5"/>
  <c r="D54" i="5"/>
  <c r="G88" i="5"/>
  <c r="E94" i="5" s="1"/>
  <c r="D56" i="5"/>
  <c r="D92" i="5"/>
  <c r="G49" i="5"/>
  <c r="E57" i="5" s="1"/>
  <c r="D72" i="5"/>
  <c r="D73" i="5" s="1"/>
  <c r="G85" i="5"/>
  <c r="E91" i="5" s="1"/>
  <c r="D93" i="5"/>
  <c r="G45" i="5"/>
  <c r="E53" i="5" s="1"/>
  <c r="G46" i="5"/>
  <c r="E54" i="5" s="1"/>
  <c r="G47" i="5"/>
  <c r="E55" i="5" s="1"/>
  <c r="F55" i="5" s="1"/>
  <c r="G48" i="5"/>
  <c r="E56" i="5" s="1"/>
  <c r="E18" i="5"/>
  <c r="D26" i="5" s="1"/>
  <c r="I45" i="1"/>
  <c r="E8" i="5"/>
  <c r="G8" i="5" s="1"/>
  <c r="G9" i="5"/>
  <c r="E7" i="5"/>
  <c r="P28" i="4"/>
  <c r="P29" i="4" s="1"/>
  <c r="M28" i="4"/>
  <c r="M29" i="4" s="1"/>
  <c r="M30" i="4" s="1"/>
  <c r="M31" i="4" s="1"/>
  <c r="M32" i="4" s="1"/>
  <c r="M33" i="4" s="1"/>
  <c r="M34" i="4" s="1"/>
  <c r="M35" i="4" s="1"/>
  <c r="M36" i="4" s="1"/>
  <c r="M37" i="4" s="1"/>
  <c r="M38" i="4" s="1"/>
  <c r="M39" i="4" s="1"/>
  <c r="M40" i="4" s="1"/>
  <c r="M41" i="4" s="1"/>
  <c r="M42" i="4" s="1"/>
  <c r="M43" i="4" s="1"/>
  <c r="M44" i="4" s="1"/>
  <c r="J28" i="4"/>
  <c r="J29" i="4" s="1"/>
  <c r="J30" i="4" s="1"/>
  <c r="J31" i="4" s="1"/>
  <c r="J32" i="4" s="1"/>
  <c r="J33" i="4" s="1"/>
  <c r="J34" i="4" s="1"/>
  <c r="J35" i="4" s="1"/>
  <c r="J36" i="4" s="1"/>
  <c r="J37" i="4" s="1"/>
  <c r="J38" i="4" s="1"/>
  <c r="J39" i="4" s="1"/>
  <c r="J40" i="4" s="1"/>
  <c r="J41" i="4" s="1"/>
  <c r="J42" i="4" s="1"/>
  <c r="J43" i="4" s="1"/>
  <c r="J44" i="4" s="1"/>
  <c r="D12" i="5" l="1"/>
  <c r="P30" i="4"/>
  <c r="W38" i="5"/>
  <c r="AH18" i="5"/>
  <c r="AN18" i="5" s="1"/>
  <c r="S30" i="4"/>
  <c r="S29" i="4"/>
  <c r="W34" i="5"/>
  <c r="AH12" i="5"/>
  <c r="AN12" i="5" s="1"/>
  <c r="W32" i="5"/>
  <c r="AH11" i="5"/>
  <c r="AN11" i="5" s="1"/>
  <c r="W43" i="5"/>
  <c r="AH22" i="5"/>
  <c r="AN22" i="5" s="1"/>
  <c r="W36" i="5"/>
  <c r="AH16" i="5"/>
  <c r="AN16" i="5" s="1"/>
  <c r="T28" i="4"/>
  <c r="W30" i="5"/>
  <c r="E219" i="5"/>
  <c r="D60" i="5"/>
  <c r="N42" i="5"/>
  <c r="AJ21" i="5"/>
  <c r="Q42" i="5"/>
  <c r="D28" i="5"/>
  <c r="D29" i="5" s="1"/>
  <c r="N28" i="5" s="1"/>
  <c r="I166" i="5"/>
  <c r="R37" i="5" s="1"/>
  <c r="O37" i="5"/>
  <c r="H120" i="5"/>
  <c r="Q33" i="5" s="1"/>
  <c r="N33" i="5"/>
  <c r="V33" i="5" s="1"/>
  <c r="F235" i="5"/>
  <c r="O42" i="5"/>
  <c r="H166" i="5"/>
  <c r="AJ17" i="5" s="1"/>
  <c r="N37" i="5"/>
  <c r="H246" i="5"/>
  <c r="AJ22" i="5" s="1"/>
  <c r="N43" i="5"/>
  <c r="H177" i="5"/>
  <c r="Q38" i="5" s="1"/>
  <c r="N38" i="5"/>
  <c r="H199" i="5"/>
  <c r="N40" i="5"/>
  <c r="H73" i="5"/>
  <c r="Q30" i="5" s="1"/>
  <c r="N30" i="5"/>
  <c r="H109" i="5"/>
  <c r="N32" i="5"/>
  <c r="H133" i="5"/>
  <c r="N34" i="5"/>
  <c r="E222" i="5"/>
  <c r="E58" i="5"/>
  <c r="E59" i="5" s="1"/>
  <c r="F220" i="5"/>
  <c r="G7" i="5"/>
  <c r="E12" i="5" s="1"/>
  <c r="F12" i="5" s="1"/>
  <c r="D13" i="5"/>
  <c r="H13" i="5" s="1"/>
  <c r="F120" i="5"/>
  <c r="F143" i="5"/>
  <c r="F218" i="5"/>
  <c r="F245" i="5"/>
  <c r="I246" i="5"/>
  <c r="F246" i="5"/>
  <c r="D222" i="5"/>
  <c r="F234" i="5"/>
  <c r="F221" i="5"/>
  <c r="F93" i="5"/>
  <c r="F94" i="5"/>
  <c r="F27" i="5"/>
  <c r="F57" i="5"/>
  <c r="F217" i="5"/>
  <c r="F132" i="5"/>
  <c r="D188" i="5"/>
  <c r="D155" i="5"/>
  <c r="F187" i="5"/>
  <c r="F166" i="5"/>
  <c r="F133" i="5"/>
  <c r="F154" i="5"/>
  <c r="F92" i="5"/>
  <c r="F176" i="5"/>
  <c r="D144" i="5"/>
  <c r="E199" i="5"/>
  <c r="F198" i="5"/>
  <c r="I188" i="5"/>
  <c r="R39" i="5" s="1"/>
  <c r="I177" i="5"/>
  <c r="R38" i="5" s="1"/>
  <c r="F177" i="5"/>
  <c r="F165" i="5"/>
  <c r="I155" i="5"/>
  <c r="I144" i="5"/>
  <c r="R35" i="5" s="1"/>
  <c r="F54" i="5"/>
  <c r="F53" i="5"/>
  <c r="F72" i="5"/>
  <c r="F109" i="5"/>
  <c r="I109" i="5"/>
  <c r="F108" i="5"/>
  <c r="F91" i="5"/>
  <c r="E95" i="5"/>
  <c r="F119" i="5"/>
  <c r="E96" i="5"/>
  <c r="I120" i="5"/>
  <c r="R33" i="5" s="1"/>
  <c r="G18" i="5"/>
  <c r="E26" i="5" s="1"/>
  <c r="F56" i="5"/>
  <c r="I73" i="5"/>
  <c r="R30" i="5" s="1"/>
  <c r="F73" i="5"/>
  <c r="D58" i="5" l="1"/>
  <c r="V38" i="5"/>
  <c r="V37" i="5"/>
  <c r="AG17" i="5"/>
  <c r="AM17" i="5" s="1"/>
  <c r="V28" i="5"/>
  <c r="V43" i="5"/>
  <c r="AG22" i="5"/>
  <c r="AM22" i="5" s="1"/>
  <c r="V42" i="5"/>
  <c r="AG21" i="5"/>
  <c r="AM21" i="5" s="1"/>
  <c r="V34" i="5"/>
  <c r="V32" i="5"/>
  <c r="AG11" i="5"/>
  <c r="AM11" i="5" s="1"/>
  <c r="V30" i="5"/>
  <c r="P31" i="4"/>
  <c r="T30" i="4"/>
  <c r="W42" i="5"/>
  <c r="AH21" i="5"/>
  <c r="AN21" i="5" s="1"/>
  <c r="V40" i="5"/>
  <c r="AG19" i="5"/>
  <c r="AM19" i="5" s="1"/>
  <c r="W37" i="5"/>
  <c r="AH17" i="5"/>
  <c r="AN17" i="5" s="1"/>
  <c r="H29" i="5"/>
  <c r="Q28" i="5" s="1"/>
  <c r="AK17" i="5"/>
  <c r="Q43" i="5"/>
  <c r="AJ11" i="5"/>
  <c r="Q32" i="5"/>
  <c r="F222" i="5"/>
  <c r="H188" i="5"/>
  <c r="AJ18" i="5" s="1"/>
  <c r="N39" i="5"/>
  <c r="V39" i="5" s="1"/>
  <c r="I199" i="5"/>
  <c r="R40" i="5" s="1"/>
  <c r="O40" i="5"/>
  <c r="F144" i="5"/>
  <c r="N35" i="5"/>
  <c r="V35" i="5" s="1"/>
  <c r="Q40" i="5"/>
  <c r="AJ19" i="5"/>
  <c r="F155" i="5"/>
  <c r="N36" i="5"/>
  <c r="E223" i="5"/>
  <c r="E224" i="5" s="1"/>
  <c r="O41" i="5" s="1"/>
  <c r="Q37" i="5"/>
  <c r="Q27" i="5"/>
  <c r="N27" i="5"/>
  <c r="D59" i="5"/>
  <c r="AK16" i="5"/>
  <c r="R36" i="5"/>
  <c r="AK11" i="5"/>
  <c r="R32" i="5"/>
  <c r="AK22" i="5"/>
  <c r="R43" i="5"/>
  <c r="D219" i="5"/>
  <c r="F219" i="5" s="1"/>
  <c r="AK18" i="5"/>
  <c r="I235" i="5"/>
  <c r="D96" i="5"/>
  <c r="F96" i="5" s="1"/>
  <c r="F188" i="5"/>
  <c r="D95" i="5"/>
  <c r="F95" i="5" s="1"/>
  <c r="H144" i="5"/>
  <c r="F199" i="5"/>
  <c r="H155" i="5"/>
  <c r="E97" i="5"/>
  <c r="I133" i="5"/>
  <c r="E28" i="5"/>
  <c r="F26" i="5"/>
  <c r="E13" i="5"/>
  <c r="I13" i="5" s="1"/>
  <c r="G44" i="5"/>
  <c r="E52" i="5" s="1"/>
  <c r="E60" i="5" s="1"/>
  <c r="E61" i="5" s="1"/>
  <c r="W40" i="5" l="1"/>
  <c r="AH19" i="5"/>
  <c r="AN19" i="5" s="1"/>
  <c r="V36" i="5"/>
  <c r="AG16" i="5"/>
  <c r="AM16" i="5" s="1"/>
  <c r="W41" i="5"/>
  <c r="AH20" i="5"/>
  <c r="AN20" i="5" s="1"/>
  <c r="T31" i="4"/>
  <c r="P32" i="4"/>
  <c r="S31" i="4"/>
  <c r="AG18" i="5"/>
  <c r="AM18" i="5" s="1"/>
  <c r="AG12" i="5"/>
  <c r="AM12" i="5" s="1"/>
  <c r="V27" i="5"/>
  <c r="AM7" i="5"/>
  <c r="D223" i="5"/>
  <c r="D224" i="5" s="1"/>
  <c r="N41" i="5" s="1"/>
  <c r="Q39" i="5"/>
  <c r="I224" i="5"/>
  <c r="R41" i="5" s="1"/>
  <c r="F58" i="5"/>
  <c r="AK19" i="5"/>
  <c r="AJ7" i="5"/>
  <c r="O27" i="5"/>
  <c r="AJ12" i="5"/>
  <c r="Q35" i="5"/>
  <c r="AK12" i="5"/>
  <c r="AK21" i="5"/>
  <c r="R42" i="5"/>
  <c r="AJ16" i="5"/>
  <c r="Q36" i="5"/>
  <c r="D97" i="5"/>
  <c r="D98" i="5" s="1"/>
  <c r="N31" i="5" s="1"/>
  <c r="E98" i="5"/>
  <c r="O31" i="5" s="1"/>
  <c r="F13" i="5"/>
  <c r="F28" i="5"/>
  <c r="E29" i="5"/>
  <c r="O28" i="5" s="1"/>
  <c r="F60" i="5"/>
  <c r="F52" i="5"/>
  <c r="F59" i="5"/>
  <c r="W31" i="5" l="1"/>
  <c r="AH9" i="5"/>
  <c r="AN9" i="5" s="1"/>
  <c r="W28" i="5"/>
  <c r="W27" i="5"/>
  <c r="AH7" i="5"/>
  <c r="AN7" i="5" s="1"/>
  <c r="V31" i="5"/>
  <c r="AG9" i="5"/>
  <c r="AM9" i="5" s="1"/>
  <c r="AJ27" i="5"/>
  <c r="AJ33" i="5"/>
  <c r="P33" i="4"/>
  <c r="T32" i="4"/>
  <c r="S32" i="4"/>
  <c r="V41" i="5"/>
  <c r="AG20" i="5"/>
  <c r="AM20" i="5" s="1"/>
  <c r="AK20" i="5"/>
  <c r="F223" i="5"/>
  <c r="D61" i="5"/>
  <c r="D62" i="5" s="1"/>
  <c r="H62" i="5" s="1"/>
  <c r="H98" i="5"/>
  <c r="AJ9" i="5" s="1"/>
  <c r="N29" i="5"/>
  <c r="Q31" i="5"/>
  <c r="AK7" i="5"/>
  <c r="R27" i="5"/>
  <c r="H224" i="5"/>
  <c r="F224" i="5"/>
  <c r="F97" i="5"/>
  <c r="I98" i="5"/>
  <c r="F98" i="5"/>
  <c r="I29" i="5"/>
  <c r="R28" i="5" s="1"/>
  <c r="F29" i="5"/>
  <c r="P34" i="4" l="1"/>
  <c r="S33" i="4"/>
  <c r="T33" i="4"/>
  <c r="V29" i="5"/>
  <c r="AG8" i="5"/>
  <c r="AM8" i="5" s="1"/>
  <c r="AJ26" i="5" s="1"/>
  <c r="AJ28" i="5" s="1"/>
  <c r="AJ29" i="5" s="1"/>
  <c r="Q29" i="5"/>
  <c r="AJ8" i="5"/>
  <c r="AJ20" i="5"/>
  <c r="Q41" i="5"/>
  <c r="AK9" i="5"/>
  <c r="R31" i="5"/>
  <c r="E62" i="5"/>
  <c r="O29" i="5" s="1"/>
  <c r="F61" i="5"/>
  <c r="AO46" i="5" l="1"/>
  <c r="AJ49" i="5"/>
  <c r="W29" i="5"/>
  <c r="AH8" i="5"/>
  <c r="AN8" i="5" s="1"/>
  <c r="AJ32" i="5" s="1"/>
  <c r="AJ34" i="5" s="1"/>
  <c r="AJ35" i="5" s="1"/>
  <c r="P35" i="4"/>
  <c r="S34" i="4"/>
  <c r="T34" i="4"/>
  <c r="I62" i="5"/>
  <c r="F62" i="5"/>
  <c r="AO47" i="5" l="1"/>
  <c r="AJ50" i="5"/>
  <c r="P36" i="4"/>
  <c r="S35" i="4"/>
  <c r="T35" i="4"/>
  <c r="AK8" i="5"/>
  <c r="R29" i="5"/>
  <c r="P37" i="4" l="1"/>
  <c r="S36" i="4"/>
  <c r="T36" i="4"/>
  <c r="P38" i="4" l="1"/>
  <c r="S37" i="4"/>
  <c r="T37" i="4"/>
  <c r="P39" i="4" l="1"/>
  <c r="T38" i="4"/>
  <c r="S38" i="4"/>
  <c r="P40" i="4" l="1"/>
  <c r="T39" i="4"/>
  <c r="S39" i="4"/>
  <c r="P41" i="4" l="1"/>
  <c r="S40" i="4"/>
  <c r="T40" i="4"/>
  <c r="P42" i="4" l="1"/>
  <c r="S41" i="4"/>
  <c r="T41" i="4"/>
  <c r="P43" i="4" l="1"/>
  <c r="T42" i="4"/>
  <c r="S42" i="4"/>
  <c r="P44" i="4" l="1"/>
  <c r="T43" i="4"/>
  <c r="S43" i="4"/>
  <c r="T44" i="4" l="1"/>
  <c r="S44" i="4"/>
</calcChain>
</file>

<file path=xl/sharedStrings.xml><?xml version="1.0" encoding="utf-8"?>
<sst xmlns="http://schemas.openxmlformats.org/spreadsheetml/2006/main" count="1803" uniqueCount="545">
  <si>
    <t>fid</t>
  </si>
  <si>
    <t>NO TIANG</t>
  </si>
  <si>
    <t>UKURAN KAWAT</t>
  </si>
  <si>
    <t>TIPE KAWAT</t>
  </si>
  <si>
    <t>PERALATAN JARINGAN</t>
  </si>
  <si>
    <t>DAYA TRAFO I</t>
  </si>
  <si>
    <t>FASA TRAFO I</t>
  </si>
  <si>
    <t>MERK TRAFO I</t>
  </si>
  <si>
    <t>ALAMAT</t>
  </si>
  <si>
    <t>BEBAN TRF I NETRAL</t>
  </si>
  <si>
    <t>RDT03-001</t>
  </si>
  <si>
    <t>AAAC-S</t>
  </si>
  <si>
    <t>JL. RAYA WALISONGO</t>
  </si>
  <si>
    <t>RDT03-002</t>
  </si>
  <si>
    <t>ABSW</t>
  </si>
  <si>
    <t>AAAC</t>
  </si>
  <si>
    <t>SINTRA</t>
  </si>
  <si>
    <t>TRAFINDO</t>
  </si>
  <si>
    <t>RDT03-003</t>
  </si>
  <si>
    <t>RDT03-004</t>
  </si>
  <si>
    <t>RDT03-005</t>
  </si>
  <si>
    <t>RDT03-006</t>
  </si>
  <si>
    <t>RDT03-007</t>
  </si>
  <si>
    <t>RDT03-008</t>
  </si>
  <si>
    <t>RDT03-009</t>
  </si>
  <si>
    <t>RDT03-010</t>
  </si>
  <si>
    <t>RDT03-010/S001</t>
  </si>
  <si>
    <t>FCO TRAFO</t>
  </si>
  <si>
    <t>RDT03-010A</t>
  </si>
  <si>
    <t>RDT03-011</t>
  </si>
  <si>
    <t>RDT03-012</t>
  </si>
  <si>
    <t>JL. TAMBAK AJI RAYA</t>
  </si>
  <si>
    <t>RDT03-013</t>
  </si>
  <si>
    <t>RDT03-014</t>
  </si>
  <si>
    <t>RDT03-014/T001</t>
  </si>
  <si>
    <t>RDT03-014/T002</t>
  </si>
  <si>
    <t>RDT03-014/T002A</t>
  </si>
  <si>
    <t>RDT03-015</t>
  </si>
  <si>
    <t>RDT03-015/B001</t>
  </si>
  <si>
    <t>RDT03-015/B002</t>
  </si>
  <si>
    <t>RDT03-015/B003</t>
  </si>
  <si>
    <t>RDT03-015/B004</t>
  </si>
  <si>
    <t>RDT03-016</t>
  </si>
  <si>
    <t>RDT03-017</t>
  </si>
  <si>
    <t>RDT03-017/T001</t>
  </si>
  <si>
    <t>RDT03-017A</t>
  </si>
  <si>
    <t>RDT03-017B</t>
  </si>
  <si>
    <t>RDT03-018</t>
  </si>
  <si>
    <t>RDT03-019</t>
  </si>
  <si>
    <t>RDT03-019/T001</t>
  </si>
  <si>
    <t>RDT03-020</t>
  </si>
  <si>
    <t>RDT03-021</t>
  </si>
  <si>
    <t>RDT03-022</t>
  </si>
  <si>
    <t>RDT03-022/B001</t>
  </si>
  <si>
    <t>JL. TAMBAK AJI GANG II</t>
  </si>
  <si>
    <t>RDT03-022/B002</t>
  </si>
  <si>
    <t>RDT03-022/B003</t>
  </si>
  <si>
    <t>RDT03-022/B003/U001</t>
  </si>
  <si>
    <t>RDT03-022/B004</t>
  </si>
  <si>
    <t>RDT03-022/B004/U001</t>
  </si>
  <si>
    <t>RDT03-022/B005</t>
  </si>
  <si>
    <t>RDT03-023</t>
  </si>
  <si>
    <t>RDT03-024</t>
  </si>
  <si>
    <t>RDT03-025</t>
  </si>
  <si>
    <t>RDT03-025/T001</t>
  </si>
  <si>
    <t>RDT03-025/T001/U001</t>
  </si>
  <si>
    <t>RDT03-025/T001/U002</t>
  </si>
  <si>
    <t>RDT03-025/T002</t>
  </si>
  <si>
    <t>JL. TAMBAK AJI TIMUR I</t>
  </si>
  <si>
    <t>RDT03-025/T003</t>
  </si>
  <si>
    <t>RDT03-025/T003/S001</t>
  </si>
  <si>
    <t>RDT03-025/T003/S001A</t>
  </si>
  <si>
    <t>RDT03-025/T004</t>
  </si>
  <si>
    <t>RDT03-025/T004/S001</t>
  </si>
  <si>
    <t>RDT03-025/T004A</t>
  </si>
  <si>
    <t>RDT03-025/T005</t>
  </si>
  <si>
    <t>RDT03-025/T006</t>
  </si>
  <si>
    <t>RDT03-025/T007</t>
  </si>
  <si>
    <t>RDT03-025/T008</t>
  </si>
  <si>
    <t>BAMBANG DJAJA</t>
  </si>
  <si>
    <t>RDT03-025/T008A</t>
  </si>
  <si>
    <t>RDT03-025/T009</t>
  </si>
  <si>
    <t>RDT03-026</t>
  </si>
  <si>
    <t>RDT03-027</t>
  </si>
  <si>
    <t>RDT03-027/T001</t>
  </si>
  <si>
    <t>RDT03-027/T001A</t>
  </si>
  <si>
    <t>RDT03-028</t>
  </si>
  <si>
    <t>RDT03-028/T001</t>
  </si>
  <si>
    <t>RDT03-028/T002</t>
  </si>
  <si>
    <t>RDT03-029</t>
  </si>
  <si>
    <t>RDT03-029/T001</t>
  </si>
  <si>
    <t>JL. TAMBAK AJI TIMUR</t>
  </si>
  <si>
    <t>RDT03-029/T002</t>
  </si>
  <si>
    <t>RDT03-029/T003</t>
  </si>
  <si>
    <t>RDT03-029/T003/U001</t>
  </si>
  <si>
    <t>RDT03-029/T003/U002</t>
  </si>
  <si>
    <t>RDT03-029/T003/U003</t>
  </si>
  <si>
    <t>RDT03-029/T004</t>
  </si>
  <si>
    <t>RDT03-029/T005</t>
  </si>
  <si>
    <t>RDT03-029/T006</t>
  </si>
  <si>
    <t>DS</t>
  </si>
  <si>
    <t>RDT03-030</t>
  </si>
  <si>
    <t>RDT03-030/S001</t>
  </si>
  <si>
    <t>RDT03-030/S002</t>
  </si>
  <si>
    <t>RDT03-030/S003</t>
  </si>
  <si>
    <t>RDT03-030/S003/B001</t>
  </si>
  <si>
    <t>RDT03-030/S003/B001A</t>
  </si>
  <si>
    <t>RDT03-030/S004</t>
  </si>
  <si>
    <t>RDT03-030/S004/T001</t>
  </si>
  <si>
    <t>RDT03-030/S004/T001A</t>
  </si>
  <si>
    <t>RDT03-030/S005</t>
  </si>
  <si>
    <t>RDT03-030/S005/B001</t>
  </si>
  <si>
    <t>RDT03-030/S006</t>
  </si>
  <si>
    <t>RDT03-030/S007</t>
  </si>
  <si>
    <t>RDT03-030/S007A</t>
  </si>
  <si>
    <t>RDT03-030/S007B</t>
  </si>
  <si>
    <t>RDT03-031</t>
  </si>
  <si>
    <t>JL. TAMBAK AJI GANG V</t>
  </si>
  <si>
    <t>RDT03-032</t>
  </si>
  <si>
    <t>RDT03-033</t>
  </si>
  <si>
    <t>RDT03-034</t>
  </si>
  <si>
    <t>RDT03-034/S001</t>
  </si>
  <si>
    <t>JL. TAMBAK AJI I</t>
  </si>
  <si>
    <t>RDT03-034/S001A</t>
  </si>
  <si>
    <t>RDT03-034/S002</t>
  </si>
  <si>
    <t>RDT03-034/S002A</t>
  </si>
  <si>
    <t>RDT03-035</t>
  </si>
  <si>
    <t>RDT03-036</t>
  </si>
  <si>
    <t>RDT03-037</t>
  </si>
  <si>
    <t>RDT03-038</t>
  </si>
  <si>
    <t>RDT03-038/U001</t>
  </si>
  <si>
    <t>RDT03-038/U001A</t>
  </si>
  <si>
    <t>RDT03-039</t>
  </si>
  <si>
    <t>RDT03-040</t>
  </si>
  <si>
    <t>RDT03-041</t>
  </si>
  <si>
    <t>RDT03-041/S001</t>
  </si>
  <si>
    <t>RDT03-041/S001A</t>
  </si>
  <si>
    <t>RDT03-042</t>
  </si>
  <si>
    <t>RDT03-042A</t>
  </si>
  <si>
    <t>RDT03-043</t>
  </si>
  <si>
    <t>RDT03-045</t>
  </si>
  <si>
    <t>RDT03-046</t>
  </si>
  <si>
    <t>RDT03-047</t>
  </si>
  <si>
    <t>RDT03-048</t>
  </si>
  <si>
    <t>RECLOSER</t>
  </si>
  <si>
    <t>RDT03-049</t>
  </si>
  <si>
    <t>RDT03-049/B001</t>
  </si>
  <si>
    <t>RDT03-049/B002</t>
  </si>
  <si>
    <t>RDT03-049/B003</t>
  </si>
  <si>
    <t>UNINDO</t>
  </si>
  <si>
    <t>RDT03-049/B003/S001</t>
  </si>
  <si>
    <t>RDT03-049/B004</t>
  </si>
  <si>
    <t>RDT03-049/B004/S001</t>
  </si>
  <si>
    <t>RDT03-049/B005</t>
  </si>
  <si>
    <t>RDT03-049/B006</t>
  </si>
  <si>
    <t>RDT03-049/B007</t>
  </si>
  <si>
    <t>RDT03-049/B008</t>
  </si>
  <si>
    <t>RDT03-050</t>
  </si>
  <si>
    <t>JL. TAMBAK AJI VI</t>
  </si>
  <si>
    <t>RDT03-051</t>
  </si>
  <si>
    <t>RDT03-052</t>
  </si>
  <si>
    <t>RDT03-053</t>
  </si>
  <si>
    <t>RDT03-054</t>
  </si>
  <si>
    <t>RDT03-055</t>
  </si>
  <si>
    <t>RDT03-055A</t>
  </si>
  <si>
    <t>RDT03-056</t>
  </si>
  <si>
    <t>RDT03-057</t>
  </si>
  <si>
    <t>JL. TAMBAK AJI II</t>
  </si>
  <si>
    <t>RDT03-058</t>
  </si>
  <si>
    <t>RDT03-059</t>
  </si>
  <si>
    <t>RDT03-059/U001</t>
  </si>
  <si>
    <t>RDT03-059/U001A</t>
  </si>
  <si>
    <t>RDT03-060</t>
  </si>
  <si>
    <t>RDT03-060/U001</t>
  </si>
  <si>
    <t>RDT03-060A</t>
  </si>
  <si>
    <t>RDT03-061</t>
  </si>
  <si>
    <t>RDT03-061/S001</t>
  </si>
  <si>
    <t>RDT03-061/S001A</t>
  </si>
  <si>
    <t>RDT03-062</t>
  </si>
  <si>
    <t>MVTIC</t>
  </si>
  <si>
    <t>RDT03-063</t>
  </si>
  <si>
    <t>RDT03-064</t>
  </si>
  <si>
    <t>RDT03-065</t>
  </si>
  <si>
    <t>RDT03-066</t>
  </si>
  <si>
    <t>RDT03-067</t>
  </si>
  <si>
    <t>RDT03-068</t>
  </si>
  <si>
    <t>RDT03-068/U001</t>
  </si>
  <si>
    <t>JL. KECIPIR RAYA</t>
  </si>
  <si>
    <t>RDT03-068/U001A</t>
  </si>
  <si>
    <t>RDT03-068/U002</t>
  </si>
  <si>
    <t>RDT03-068/U003</t>
  </si>
  <si>
    <t>RDT03-068/U004</t>
  </si>
  <si>
    <t>RDT03-068/U005</t>
  </si>
  <si>
    <t>RDT03-068/U006</t>
  </si>
  <si>
    <t>RDT03-068/U007</t>
  </si>
  <si>
    <t>RDT03-068/U008</t>
  </si>
  <si>
    <t>RDT03-069</t>
  </si>
  <si>
    <t>RDT03-069A</t>
  </si>
  <si>
    <t>RDT03-069B</t>
  </si>
  <si>
    <t>RDT03-070</t>
  </si>
  <si>
    <t>RDT03-071</t>
  </si>
  <si>
    <t>RDT03-071/U001</t>
  </si>
  <si>
    <t>RDT03-072</t>
  </si>
  <si>
    <t>LBS</t>
  </si>
  <si>
    <t>RDT03-073</t>
  </si>
  <si>
    <t>RDT03-074</t>
  </si>
  <si>
    <t>RDT03-074/S001</t>
  </si>
  <si>
    <t>RDT03-075</t>
  </si>
  <si>
    <t>RDT03-075/U001</t>
  </si>
  <si>
    <t>RDT03-075/U002</t>
  </si>
  <si>
    <t>RDT03-075/U002/T001</t>
  </si>
  <si>
    <t>RDT03-075/U003</t>
  </si>
  <si>
    <t>RDT03-075/U004</t>
  </si>
  <si>
    <t>RDT03-075/U004A</t>
  </si>
  <si>
    <t>RDT03-076</t>
  </si>
  <si>
    <t>RDT03-077</t>
  </si>
  <si>
    <t>RDT03-078</t>
  </si>
  <si>
    <t>RDT03-078/U001</t>
  </si>
  <si>
    <t>RDT03-079</t>
  </si>
  <si>
    <t>RDT03-080</t>
  </si>
  <si>
    <t>RDT03-081</t>
  </si>
  <si>
    <t>RDT03-081/B001</t>
  </si>
  <si>
    <t>RDT03-081/B002</t>
  </si>
  <si>
    <t>RDT03-081/B003</t>
  </si>
  <si>
    <t>RDT03-081/B003/S001</t>
  </si>
  <si>
    <t>RDT03-081/B004</t>
  </si>
  <si>
    <t>RDT03-081/B005</t>
  </si>
  <si>
    <t>RDT03-081/S001</t>
  </si>
  <si>
    <t>RDT03-081/S002</t>
  </si>
  <si>
    <t>RDT03-081/S003</t>
  </si>
  <si>
    <t>RDT03-081/S004</t>
  </si>
  <si>
    <t>RDT03-081/S005</t>
  </si>
  <si>
    <t>RDT03-081/S006</t>
  </si>
  <si>
    <t>RDT03-081/S007</t>
  </si>
  <si>
    <t>RDT03-081/S008</t>
  </si>
  <si>
    <t>RDT03-081/S009</t>
  </si>
  <si>
    <t>RDT03-082</t>
  </si>
  <si>
    <t>RDT03-083</t>
  </si>
  <si>
    <t>RDT03-084</t>
  </si>
  <si>
    <t>RDT03-084/S001</t>
  </si>
  <si>
    <t>RDT03-084/S002</t>
  </si>
  <si>
    <t>RDT03-085</t>
  </si>
  <si>
    <t>RDT03-086</t>
  </si>
  <si>
    <t>RDT03-086/S001</t>
  </si>
  <si>
    <t>RDT03-086/S001A</t>
  </si>
  <si>
    <t>RDT03-087</t>
  </si>
  <si>
    <t>RDT03-088</t>
  </si>
  <si>
    <t>RDT03-089</t>
  </si>
  <si>
    <t>SCNEIDER</t>
  </si>
  <si>
    <t>RDT03-089/S001</t>
  </si>
  <si>
    <t>RDT03-089/S002</t>
  </si>
  <si>
    <t>RDT03-089/S003</t>
  </si>
  <si>
    <t>RDT03-090</t>
  </si>
  <si>
    <t>RDT03-090/S001</t>
  </si>
  <si>
    <t>RDT03-091</t>
  </si>
  <si>
    <t>JUMLAH PELANGGAN</t>
  </si>
  <si>
    <t>NO</t>
  </si>
  <si>
    <t>FASA</t>
  </si>
  <si>
    <t>DAYA TRAFO</t>
  </si>
  <si>
    <t>MERK TRAFO</t>
  </si>
  <si>
    <t>TAHUN</t>
  </si>
  <si>
    <t>N/A</t>
  </si>
  <si>
    <t>No</t>
  </si>
  <si>
    <t>LP</t>
  </si>
  <si>
    <t>PMT</t>
  </si>
  <si>
    <t>SUTM</t>
  </si>
  <si>
    <t>Trafo</t>
  </si>
  <si>
    <t>#Pelanggan</t>
  </si>
  <si>
    <t>Total</t>
  </si>
  <si>
    <t>r</t>
  </si>
  <si>
    <t>L</t>
  </si>
  <si>
    <t>λ</t>
  </si>
  <si>
    <t>No. Tiang</t>
  </si>
  <si>
    <t>U</t>
  </si>
  <si>
    <t>U(λ x r)</t>
  </si>
  <si>
    <t>ALAT</t>
  </si>
  <si>
    <t>FAILURE RATE</t>
  </si>
  <si>
    <t>P.U</t>
  </si>
  <si>
    <t>GDL01</t>
  </si>
  <si>
    <t>GDL02</t>
  </si>
  <si>
    <t>GDL03</t>
  </si>
  <si>
    <t>GDL04</t>
  </si>
  <si>
    <t>GDL05</t>
  </si>
  <si>
    <t>GDL06</t>
  </si>
  <si>
    <t>GDL07</t>
  </si>
  <si>
    <t>GDL08</t>
  </si>
  <si>
    <t>GDL09</t>
  </si>
  <si>
    <t>GDL10</t>
  </si>
  <si>
    <t>GDL11</t>
  </si>
  <si>
    <t>GDL12</t>
  </si>
  <si>
    <t>GDL13</t>
  </si>
  <si>
    <t>GDL14</t>
  </si>
  <si>
    <t>GDL15</t>
  </si>
  <si>
    <t>GDL16</t>
  </si>
  <si>
    <t>GDL17</t>
  </si>
  <si>
    <t>GDL18</t>
  </si>
  <si>
    <t>GDL19</t>
  </si>
  <si>
    <t>GDL20</t>
  </si>
  <si>
    <t>GDL21</t>
  </si>
  <si>
    <t>GDL22</t>
  </si>
  <si>
    <t>GDL23</t>
  </si>
  <si>
    <t>GDL24</t>
  </si>
  <si>
    <t>GDL25</t>
  </si>
  <si>
    <t>GDL26</t>
  </si>
  <si>
    <t>GDL27</t>
  </si>
  <si>
    <t>KODE GARDU</t>
  </si>
  <si>
    <t>GDU01</t>
  </si>
  <si>
    <t>GDU02</t>
  </si>
  <si>
    <t>GDU03</t>
  </si>
  <si>
    <t>GDU04</t>
  </si>
  <si>
    <t>GDU05</t>
  </si>
  <si>
    <t>GDU06</t>
  </si>
  <si>
    <t>GDU07</t>
  </si>
  <si>
    <t>GDU08</t>
  </si>
  <si>
    <t>GDU09</t>
  </si>
  <si>
    <t>GDU10</t>
  </si>
  <si>
    <t>GDU11</t>
  </si>
  <si>
    <t>GDU12</t>
  </si>
  <si>
    <t>GDU13</t>
  </si>
  <si>
    <t>GDU14</t>
  </si>
  <si>
    <t>GDU15</t>
  </si>
  <si>
    <t>GDU16</t>
  </si>
  <si>
    <t>FCO01(GDL01)</t>
  </si>
  <si>
    <t>L1(FCO01 - GDL01)</t>
  </si>
  <si>
    <t>KODE</t>
  </si>
  <si>
    <t>PERHITUNGAN</t>
  </si>
  <si>
    <t>N</t>
  </si>
  <si>
    <t>SAIDI</t>
  </si>
  <si>
    <t>SAIFI</t>
  </si>
  <si>
    <t>A</t>
  </si>
  <si>
    <t>B</t>
  </si>
  <si>
    <t>SECTION 18</t>
  </si>
  <si>
    <t>FCO02(GDL02)</t>
  </si>
  <si>
    <t>FCO03(GDL03)</t>
  </si>
  <si>
    <t>L2(MAIN - GDL02)</t>
  </si>
  <si>
    <t>L3(GDL02- GDL03)</t>
  </si>
  <si>
    <t>A.LP2</t>
  </si>
  <si>
    <t>SECTION 19</t>
  </si>
  <si>
    <t>FCO04(GDL04)</t>
  </si>
  <si>
    <t>FCO05(GDL05)</t>
  </si>
  <si>
    <t>FCO06(GDL06)</t>
  </si>
  <si>
    <t>FCO07(GDL07)</t>
  </si>
  <si>
    <t>FCO08(GDL08)</t>
  </si>
  <si>
    <t>L4(MAIN - GDL04)</t>
  </si>
  <si>
    <t>L5(GDL04 - GDL05)</t>
  </si>
  <si>
    <t>L6(GDL04 - GDL06)</t>
  </si>
  <si>
    <t>L7(GDL06 - CAB1)</t>
  </si>
  <si>
    <t>L8(CAB1 - GDL07)</t>
  </si>
  <si>
    <t>L9(CAB1 - GDL08)</t>
  </si>
  <si>
    <t>L2.GDL02.FCO02</t>
  </si>
  <si>
    <t>L1.GDL01.FCO01</t>
  </si>
  <si>
    <t>L3.GDL03.FCO03</t>
  </si>
  <si>
    <t>L4.GDL04.FCO04</t>
  </si>
  <si>
    <t>L5.GDL05.FCO05</t>
  </si>
  <si>
    <t>L7</t>
  </si>
  <si>
    <t>L8.GDL07.FCO07</t>
  </si>
  <si>
    <t>L6.GDL06.FCO06</t>
  </si>
  <si>
    <t>L9.GDL08.FCO08</t>
  </si>
  <si>
    <t>C</t>
  </si>
  <si>
    <t>D</t>
  </si>
  <si>
    <t>B//C</t>
  </si>
  <si>
    <t>E</t>
  </si>
  <si>
    <t>D.LP2</t>
  </si>
  <si>
    <t>SECTION 20</t>
  </si>
  <si>
    <t>FCO09(GDL09)</t>
  </si>
  <si>
    <t>L10(MAIN - GDL09)</t>
  </si>
  <si>
    <t>L10.GDL09.FCO09</t>
  </si>
  <si>
    <t>SECTION 21</t>
  </si>
  <si>
    <t>RDT03-030/T004/S005</t>
  </si>
  <si>
    <t>JL, TAMBAK AJI TIMUR</t>
  </si>
  <si>
    <t>FCO10(GDL10)</t>
  </si>
  <si>
    <t>FCO11(GDL11)</t>
  </si>
  <si>
    <t>FCO12(GDL12)</t>
  </si>
  <si>
    <t>RDT03-030/S005/T001</t>
  </si>
  <si>
    <t>RDT03-030/S006/B001</t>
  </si>
  <si>
    <t>L11(MAIN - GDL10)</t>
  </si>
  <si>
    <t>L12(GDL10 - GDL11)</t>
  </si>
  <si>
    <t>L13(MAIN - GDL12)</t>
  </si>
  <si>
    <t>LP26(GDL09)</t>
  </si>
  <si>
    <t>LP26(GDL09).LP3</t>
  </si>
  <si>
    <t>LP27(GDL10)</t>
  </si>
  <si>
    <t>L11.GDL10.FCO10</t>
  </si>
  <si>
    <t>LP28(GDL11)</t>
  </si>
  <si>
    <t>L12.GDL11.FCO11</t>
  </si>
  <si>
    <t>LP29(GDL12)</t>
  </si>
  <si>
    <t>L13.GDL12.FCO12</t>
  </si>
  <si>
    <t>L14(CAB2 - LBS)</t>
  </si>
  <si>
    <t>LP30(L14)</t>
  </si>
  <si>
    <t>L14.LBS</t>
  </si>
  <si>
    <t>LP27//LP28</t>
  </si>
  <si>
    <t>LP29//LP30</t>
  </si>
  <si>
    <t>A//B</t>
  </si>
  <si>
    <t>C.LP3</t>
  </si>
  <si>
    <t>SECTION 22</t>
  </si>
  <si>
    <t>FCO13(GDL13)</t>
  </si>
  <si>
    <t>L15(MAIN - GDL13)</t>
  </si>
  <si>
    <t>LP31(GDL13)</t>
  </si>
  <si>
    <t>L15.GDL13.FCO13</t>
  </si>
  <si>
    <t>LP31(GDL13).LP5</t>
  </si>
  <si>
    <t>SECTION 23</t>
  </si>
  <si>
    <t>FCO14(GDL14)</t>
  </si>
  <si>
    <t>L16(MAIN - GDL14)</t>
  </si>
  <si>
    <t>LP32(GDL14)</t>
  </si>
  <si>
    <t>L16.GDL14.FCO14</t>
  </si>
  <si>
    <t>LP32(GDL14).LP5</t>
  </si>
  <si>
    <t>SECTION 24</t>
  </si>
  <si>
    <t>FCO15(GDL15)</t>
  </si>
  <si>
    <t>L17(MAIN - GDL15/16)</t>
  </si>
  <si>
    <t>LP33(GDL15/16)</t>
  </si>
  <si>
    <t>L17.GDL15.GDL16.FCO15.FCO16</t>
  </si>
  <si>
    <t>LP33(GDL15/16).LP6</t>
  </si>
  <si>
    <t>SECTION 25</t>
  </si>
  <si>
    <t>FCO17(GDL17)</t>
  </si>
  <si>
    <t>L18(MAIN - GDL17)</t>
  </si>
  <si>
    <t>LP34(GDL17)</t>
  </si>
  <si>
    <t>L18.GDL17.FCO17</t>
  </si>
  <si>
    <t>LP34(GDL17).LP6</t>
  </si>
  <si>
    <t>SECTION 26</t>
  </si>
  <si>
    <t>FCO18(GDL18)</t>
  </si>
  <si>
    <t>L19(MAIN - GDL18)</t>
  </si>
  <si>
    <t>LP35(GDL18)</t>
  </si>
  <si>
    <t>L19.GDL18.FCO18</t>
  </si>
  <si>
    <t>LP35(GDL18).LP10</t>
  </si>
  <si>
    <t>SECTION 27</t>
  </si>
  <si>
    <t>FCO19(GDL19)</t>
  </si>
  <si>
    <t>L20(MAIN - GDL19)</t>
  </si>
  <si>
    <t>LP36(GDL19)</t>
  </si>
  <si>
    <t>L20.GDL19.FCO19</t>
  </si>
  <si>
    <t>LP36(GDL19).LP11</t>
  </si>
  <si>
    <t>SECTION 28</t>
  </si>
  <si>
    <t>FCO20(GDL20)</t>
  </si>
  <si>
    <t>L21(MAIN - GDL20)</t>
  </si>
  <si>
    <t>LP37(GDL20)</t>
  </si>
  <si>
    <t>L21.GDL20.FCO20</t>
  </si>
  <si>
    <t>LP37(GDL20).LP12</t>
  </si>
  <si>
    <t>SECTION 29</t>
  </si>
  <si>
    <t>FCO21(GDL21)</t>
  </si>
  <si>
    <t>L22(MAIN - GDL21)</t>
  </si>
  <si>
    <t>LP38(GDL21)</t>
  </si>
  <si>
    <t>L22.GDL21.FCO21</t>
  </si>
  <si>
    <t>LP38(GDL21).LP12</t>
  </si>
  <si>
    <t>SECTION 30</t>
  </si>
  <si>
    <t>FCO22(GDL22)</t>
  </si>
  <si>
    <t>L23(MAIN - GDL22)</t>
  </si>
  <si>
    <t>LP39(GDL22)</t>
  </si>
  <si>
    <t>L23.GDL22.FCO22</t>
  </si>
  <si>
    <t>LP39(GDL22).LP13</t>
  </si>
  <si>
    <t>FCO23(GDL23)</t>
  </si>
  <si>
    <t>FCO24(GDL24)</t>
  </si>
  <si>
    <t>FCO25(GDL25)</t>
  </si>
  <si>
    <t>L24(MAIN - GDL23)</t>
  </si>
  <si>
    <t>L25(GDL23 - LBS)</t>
  </si>
  <si>
    <t>L26(MAIN - GDL24)</t>
  </si>
  <si>
    <t>L27(GDL24 - GDL25)</t>
  </si>
  <si>
    <t>SECTION 31</t>
  </si>
  <si>
    <t>LP40(GDL23))</t>
  </si>
  <si>
    <t>L24.GDL23.FCO23</t>
  </si>
  <si>
    <t>LP41(LBS)</t>
  </si>
  <si>
    <t>L25.LBS</t>
  </si>
  <si>
    <t>LP40//LP41</t>
  </si>
  <si>
    <t>LP42(GDL24)</t>
  </si>
  <si>
    <t>L26.GDL24.FCO24</t>
  </si>
  <si>
    <t>LP43(GDL25)</t>
  </si>
  <si>
    <t>L27.GDL25.FCO25</t>
  </si>
  <si>
    <t>LP42.LP43</t>
  </si>
  <si>
    <t>C.LP14</t>
  </si>
  <si>
    <t>SECTION 32</t>
  </si>
  <si>
    <t>FCO26(GDL26)</t>
  </si>
  <si>
    <t>L28(MAIN - GDL26)</t>
  </si>
  <si>
    <t>L28.GDL26.FCO26</t>
  </si>
  <si>
    <t>LP44(GDL26).LP15</t>
  </si>
  <si>
    <t>SECTION 33</t>
  </si>
  <si>
    <t>FCO27(GDL27)</t>
  </si>
  <si>
    <t>L29(MAIN - GDL27)</t>
  </si>
  <si>
    <t>LP45(GDL27)</t>
  </si>
  <si>
    <t>LP44(GDL26)</t>
  </si>
  <si>
    <t>L29.GDL27.FCO27</t>
  </si>
  <si>
    <t>LP45(GDL27).LP16</t>
  </si>
  <si>
    <t>GABUNGAN SECTION</t>
  </si>
  <si>
    <t>TRF ID</t>
  </si>
  <si>
    <t>LP18(GDL01)</t>
  </si>
  <si>
    <t>LP19(GDL02)</t>
  </si>
  <si>
    <t>LP20(GDL03)</t>
  </si>
  <si>
    <t>LP19.LP20</t>
  </si>
  <si>
    <t>LP18(GDL01).LP1</t>
  </si>
  <si>
    <t>LP21(GDL04)</t>
  </si>
  <si>
    <t>LP22(GDL05)</t>
  </si>
  <si>
    <t>LP23(GDL06)</t>
  </si>
  <si>
    <t>LP24(L7)</t>
  </si>
  <si>
    <t>LP25(GDL07)</t>
  </si>
  <si>
    <t>LP26(GDL08)</t>
  </si>
  <si>
    <t>LP21.LP22</t>
  </si>
  <si>
    <t>A.LP24.LP23</t>
  </si>
  <si>
    <t>LP25//LP26</t>
  </si>
  <si>
    <t>SECTION 34</t>
  </si>
  <si>
    <t>CAB18</t>
  </si>
  <si>
    <t>CAB19</t>
  </si>
  <si>
    <t>CAB20</t>
  </si>
  <si>
    <t>CAB21</t>
  </si>
  <si>
    <t>CAB22</t>
  </si>
  <si>
    <t>CAB23</t>
  </si>
  <si>
    <t>CAB24</t>
  </si>
  <si>
    <t>CAB25</t>
  </si>
  <si>
    <t>CAB26</t>
  </si>
  <si>
    <t>CAB27</t>
  </si>
  <si>
    <t>CAB28</t>
  </si>
  <si>
    <t>CAB29</t>
  </si>
  <si>
    <t>CAB30</t>
  </si>
  <si>
    <t>CAB31</t>
  </si>
  <si>
    <t>CAB32</t>
  </si>
  <si>
    <t>CAB33</t>
  </si>
  <si>
    <t>CAB34</t>
  </si>
  <si>
    <t>CABANG</t>
  </si>
  <si>
    <t>LP1</t>
  </si>
  <si>
    <t>LP2</t>
  </si>
  <si>
    <t>LP3</t>
  </si>
  <si>
    <t>LP5</t>
  </si>
  <si>
    <t>LP6</t>
  </si>
  <si>
    <t>LP10</t>
  </si>
  <si>
    <t>LP11</t>
  </si>
  <si>
    <t>LP12</t>
  </si>
  <si>
    <t>LP13</t>
  </si>
  <si>
    <t>LP14</t>
  </si>
  <si>
    <t>LP15</t>
  </si>
  <si>
    <t>LP16</t>
  </si>
  <si>
    <t>SAIFI SEC PMT</t>
  </si>
  <si>
    <t>SAIFI SEC REC</t>
  </si>
  <si>
    <t>SAIDI SAIFI RECLOSER EXISTING</t>
  </si>
  <si>
    <t>LP SECTION UTAMA</t>
  </si>
  <si>
    <t>λ x #PLG</t>
  </si>
  <si>
    <t>U x #PLG</t>
  </si>
  <si>
    <t>SECTION</t>
  </si>
  <si>
    <t>INDEKS KEANDALAN SISTEM</t>
  </si>
  <si>
    <t>λtotal x #PLG</t>
  </si>
  <si>
    <t>Utotal x #PLG</t>
  </si>
  <si>
    <t>Jumlah Pelanggan</t>
  </si>
  <si>
    <t>PMT S/D REC</t>
  </si>
  <si>
    <t>REC S/D UJUNG</t>
  </si>
  <si>
    <t>TOTAL</t>
  </si>
  <si>
    <t>fi</t>
  </si>
  <si>
    <t>di</t>
  </si>
  <si>
    <t>U (λ x r)</t>
  </si>
  <si>
    <t>U=unavailablity</t>
  </si>
  <si>
    <t>Section 29</t>
  </si>
  <si>
    <t>Section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</si>
</sst>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Fill="1"/>
    <xf numFmtId="0" fontId="4" fillId="0" borderId="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0" xfId="0" quotePrefix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PERBANDINGAN</a:t>
            </a:r>
            <a:r>
              <a:rPr lang="en-US" baseline="0"/>
              <a:t> HASIL OPTIMASI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Sheet4!$C$3</c:f>
              <c:strCache>
                <c:ptCount val="1"/>
                <c:pt idx="0">
                  <c:v>SAIDI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Sheet4!$B$4:$B$5</c:f>
              <c:strCache>
                <c:ptCount val="2"/>
                <c:pt idx="0">
                  <c:v>Section 25</c:v>
                </c:pt>
                <c:pt idx="1">
                  <c:v>Section 29</c:v>
                </c:pt>
              </c:strCache>
            </c:strRef>
          </c:cat>
          <c:val>
            <c:numRef>
              <c:f>Sheet4!$C$4:$C$5</c:f>
              <c:numCache>
                <c:formatCode>General</c:formatCode>
                <c:ptCount val="2"/>
                <c:pt idx="0">
                  <c:v>2.407</c:v>
                </c:pt>
                <c:pt idx="1">
                  <c:v>1.0558000000000001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D9-4837-9E53-6D57D7FE80A9}"/>
            </c:ext>
          </c:extLst>
        </c:ser>
        <c:ser>
          <c:idx val="1"/>
          <c:order val="1"/>
          <c:tx>
            <c:strRef>
              <c:f>Sheet4!$D$3</c:f>
              <c:strCache>
                <c:ptCount val="1"/>
                <c:pt idx="0">
                  <c:v>SAIFI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Sheet4!$B$4:$B$5</c:f>
              <c:strCache>
                <c:ptCount val="2"/>
                <c:pt idx="0">
                  <c:v>Section 25</c:v>
                </c:pt>
                <c:pt idx="1">
                  <c:v>Section 29</c:v>
                </c:pt>
              </c:strCache>
            </c:strRef>
          </c:cat>
          <c:val>
            <c:numRef>
              <c:f>Sheet4!$D$4:$D$5</c:f>
              <c:numCache>
                <c:formatCode>General</c:formatCode>
                <c:ptCount val="2"/>
                <c:pt idx="0">
                  <c:v>0.89329999999999998</c:v>
                </c:pt>
                <c:pt idx="1">
                  <c:v>0.32579999999999998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D9-4837-9E53-6D57D7FE8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660191"/>
        <c:axId val="247667679"/>
      </c:barChart>
      <c:catAx>
        <c:axId val="2476601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7667679"/>
        <c:crosses val="autoZero"/>
        <c:auto val="1"/>
        <c:lblAlgn val="ctr"/>
        <c:lblOffset val="100"/>
        <c:noMultiLvlLbl val="0"/>
      </c:catAx>
      <c:valAx>
        <c:axId val="2476676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76601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453390</xdr:colOff>
      <xdr:row>6</xdr:row>
      <xdr:rowOff>53340</xdr:rowOff>
    </xdr:from>
    <xdr:to>
      <xdr:col>8</xdr:col>
      <xdr:colOff>331470</xdr:colOff>
      <xdr:row>20</xdr:row>
      <xdr:rowOff>22860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2770181-8E98-F748-6701-3DE7E9B735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48400-A740-4B4B-83F4-56C0B6863C00}">
  <sheetPr filterMode="1"/>
  <dimension ref="A1:R68"/>
  <sheetViews>
    <sheetView zoomScale="85" zoomScaleNormal="85" workbookViewId="0">
      <selection activeCell="E48" sqref="E48"/>
    </sheetView>
  </sheetViews>
  <sheetFormatPr defaultColWidth="11.19921875" defaultRowHeight="15.6" x14ac:dyDescent="0.3"/>
  <cols>
    <col min="1" max="1" width="5.69921875" style="1" customWidth="1"/>
    <col min="2" max="2" width="8.296875" style="1" bestFit="1" customWidth="1"/>
    <col min="3" max="3" width="19.296875" style="1" bestFit="1" customWidth="1"/>
    <col min="4" max="4" width="20.296875" style="1" bestFit="1" customWidth="1"/>
    <col min="5" max="5" width="13.296875" style="1" bestFit="1" customWidth="1"/>
    <col min="6" max="6" width="6" style="1" bestFit="1" customWidth="1"/>
    <col min="7" max="7" width="18.796875" style="1" bestFit="1" customWidth="1"/>
    <col min="8" max="8" width="13.19921875" style="1" bestFit="1" customWidth="1"/>
    <col min="9" max="9" width="27.19921875" style="1" bestFit="1" customWidth="1"/>
    <col min="10" max="10" width="21.19921875" style="1" bestFit="1" customWidth="1"/>
    <col min="13" max="13" width="3.296875" bestFit="1" customWidth="1"/>
    <col min="15" max="15" width="13.296875" bestFit="1" customWidth="1"/>
    <col min="16" max="16" width="6" bestFit="1" customWidth="1"/>
    <col min="17" max="17" width="15.5" bestFit="1" customWidth="1"/>
    <col min="18" max="18" width="21.19921875" bestFit="1" customWidth="1"/>
  </cols>
  <sheetData>
    <row r="1" spans="1:10" ht="18" x14ac:dyDescent="0.35">
      <c r="A1" s="5" t="s">
        <v>256</v>
      </c>
      <c r="B1" s="5" t="s">
        <v>263</v>
      </c>
      <c r="C1" s="5" t="s">
        <v>305</v>
      </c>
      <c r="D1" s="5" t="s">
        <v>1</v>
      </c>
      <c r="E1" s="5" t="s">
        <v>258</v>
      </c>
      <c r="F1" s="6" t="s">
        <v>257</v>
      </c>
      <c r="G1" s="6" t="s">
        <v>259</v>
      </c>
      <c r="H1" s="6" t="s">
        <v>260</v>
      </c>
      <c r="I1" s="5" t="s">
        <v>255</v>
      </c>
      <c r="J1" s="5" t="s">
        <v>8</v>
      </c>
    </row>
    <row r="2" spans="1:10" s="11" customFormat="1" hidden="1" x14ac:dyDescent="0.3">
      <c r="A2" s="9">
        <v>2</v>
      </c>
      <c r="B2" s="9"/>
      <c r="C2" s="9" t="s">
        <v>278</v>
      </c>
      <c r="D2" s="9" t="s">
        <v>35</v>
      </c>
      <c r="E2" s="9">
        <v>200</v>
      </c>
      <c r="F2" s="9">
        <v>3</v>
      </c>
      <c r="G2" s="9" t="s">
        <v>17</v>
      </c>
      <c r="H2" s="9">
        <v>2015</v>
      </c>
      <c r="I2" s="9">
        <v>1</v>
      </c>
      <c r="J2" s="9" t="s">
        <v>31</v>
      </c>
    </row>
    <row r="3" spans="1:10" s="11" customFormat="1" x14ac:dyDescent="0.3">
      <c r="A3" s="9">
        <v>3</v>
      </c>
      <c r="B3" s="9">
        <v>2</v>
      </c>
      <c r="C3" s="9" t="s">
        <v>306</v>
      </c>
      <c r="D3" s="9" t="s">
        <v>43</v>
      </c>
      <c r="E3" s="9">
        <v>200</v>
      </c>
      <c r="F3" s="9">
        <v>3</v>
      </c>
      <c r="G3" s="9" t="s">
        <v>16</v>
      </c>
      <c r="H3" s="9" t="s">
        <v>261</v>
      </c>
      <c r="I3" s="9">
        <v>1</v>
      </c>
      <c r="J3" s="9" t="s">
        <v>31</v>
      </c>
    </row>
    <row r="4" spans="1:10" s="11" customFormat="1" hidden="1" x14ac:dyDescent="0.3">
      <c r="A4" s="9">
        <v>4</v>
      </c>
      <c r="B4" s="9"/>
      <c r="C4" s="9" t="s">
        <v>279</v>
      </c>
      <c r="D4" s="9" t="s">
        <v>53</v>
      </c>
      <c r="E4" s="9">
        <v>100</v>
      </c>
      <c r="F4" s="9">
        <v>3</v>
      </c>
      <c r="G4" s="9" t="s">
        <v>17</v>
      </c>
      <c r="H4" s="9" t="s">
        <v>261</v>
      </c>
      <c r="I4" s="9">
        <v>2</v>
      </c>
      <c r="J4" s="9" t="s">
        <v>54</v>
      </c>
    </row>
    <row r="5" spans="1:10" s="11" customFormat="1" hidden="1" x14ac:dyDescent="0.3">
      <c r="A5" s="9">
        <v>5</v>
      </c>
      <c r="B5" s="9"/>
      <c r="C5" s="9" t="s">
        <v>280</v>
      </c>
      <c r="D5" s="9" t="s">
        <v>55</v>
      </c>
      <c r="E5" s="9">
        <v>160</v>
      </c>
      <c r="F5" s="9">
        <v>3</v>
      </c>
      <c r="G5" s="9" t="s">
        <v>17</v>
      </c>
      <c r="H5" s="9" t="s">
        <v>261</v>
      </c>
      <c r="I5" s="9">
        <v>1</v>
      </c>
      <c r="J5" s="9" t="s">
        <v>54</v>
      </c>
    </row>
    <row r="6" spans="1:10" s="11" customFormat="1" hidden="1" x14ac:dyDescent="0.3">
      <c r="A6" s="9">
        <v>6</v>
      </c>
      <c r="B6" s="9"/>
      <c r="C6" s="9" t="s">
        <v>281</v>
      </c>
      <c r="D6" s="9" t="s">
        <v>64</v>
      </c>
      <c r="E6" s="9">
        <v>160</v>
      </c>
      <c r="F6" s="9">
        <v>3</v>
      </c>
      <c r="G6" s="9" t="s">
        <v>16</v>
      </c>
      <c r="H6" s="9">
        <v>2015</v>
      </c>
      <c r="I6" s="9">
        <v>1</v>
      </c>
      <c r="J6" s="9" t="s">
        <v>31</v>
      </c>
    </row>
    <row r="7" spans="1:10" s="11" customFormat="1" hidden="1" x14ac:dyDescent="0.3">
      <c r="A7" s="9">
        <v>7</v>
      </c>
      <c r="B7" s="9"/>
      <c r="C7" s="9" t="s">
        <v>282</v>
      </c>
      <c r="D7" s="9" t="s">
        <v>65</v>
      </c>
      <c r="E7" s="9">
        <v>100</v>
      </c>
      <c r="F7" s="9">
        <v>3</v>
      </c>
      <c r="G7" s="9" t="s">
        <v>17</v>
      </c>
      <c r="H7" s="9" t="s">
        <v>261</v>
      </c>
      <c r="I7" s="9">
        <v>3</v>
      </c>
      <c r="J7" s="9" t="s">
        <v>31</v>
      </c>
    </row>
    <row r="8" spans="1:10" s="11" customFormat="1" hidden="1" x14ac:dyDescent="0.3">
      <c r="A8" s="9">
        <v>8</v>
      </c>
      <c r="B8" s="9"/>
      <c r="C8" s="9" t="s">
        <v>283</v>
      </c>
      <c r="D8" s="9" t="s">
        <v>67</v>
      </c>
      <c r="E8" s="9">
        <v>100</v>
      </c>
      <c r="F8" s="9">
        <v>3</v>
      </c>
      <c r="G8" s="9" t="s">
        <v>17</v>
      </c>
      <c r="H8" s="9">
        <v>2015</v>
      </c>
      <c r="I8" s="9">
        <v>2</v>
      </c>
      <c r="J8" s="9" t="s">
        <v>68</v>
      </c>
    </row>
    <row r="9" spans="1:10" s="11" customFormat="1" hidden="1" x14ac:dyDescent="0.3">
      <c r="A9" s="9">
        <v>9</v>
      </c>
      <c r="B9" s="9"/>
      <c r="C9" s="9" t="s">
        <v>284</v>
      </c>
      <c r="D9" s="9" t="s">
        <v>70</v>
      </c>
      <c r="E9" s="9">
        <v>100</v>
      </c>
      <c r="F9" s="9">
        <v>3</v>
      </c>
      <c r="G9" s="9" t="s">
        <v>16</v>
      </c>
      <c r="H9" s="9" t="s">
        <v>261</v>
      </c>
      <c r="I9" s="9">
        <v>1</v>
      </c>
      <c r="J9" s="9" t="s">
        <v>68</v>
      </c>
    </row>
    <row r="10" spans="1:10" s="11" customFormat="1" hidden="1" x14ac:dyDescent="0.3">
      <c r="A10" s="9">
        <v>10</v>
      </c>
      <c r="B10" s="9"/>
      <c r="C10" s="9" t="s">
        <v>285</v>
      </c>
      <c r="D10" s="9" t="s">
        <v>78</v>
      </c>
      <c r="E10" s="9">
        <v>200</v>
      </c>
      <c r="F10" s="9">
        <v>3</v>
      </c>
      <c r="G10" s="9" t="s">
        <v>79</v>
      </c>
      <c r="H10" s="9" t="s">
        <v>261</v>
      </c>
      <c r="I10" s="9">
        <v>1</v>
      </c>
      <c r="J10" s="9" t="s">
        <v>68</v>
      </c>
    </row>
    <row r="11" spans="1:10" s="11" customFormat="1" x14ac:dyDescent="0.3">
      <c r="A11" s="9">
        <v>11</v>
      </c>
      <c r="B11" s="9">
        <v>3</v>
      </c>
      <c r="C11" s="9" t="s">
        <v>307</v>
      </c>
      <c r="D11" s="9" t="s">
        <v>83</v>
      </c>
      <c r="E11" s="9">
        <v>160</v>
      </c>
      <c r="F11" s="9">
        <v>3</v>
      </c>
      <c r="G11" s="9" t="s">
        <v>17</v>
      </c>
      <c r="H11" s="9" t="s">
        <v>261</v>
      </c>
      <c r="I11" s="9">
        <v>1</v>
      </c>
      <c r="J11" s="9" t="s">
        <v>31</v>
      </c>
    </row>
    <row r="12" spans="1:10" s="11" customFormat="1" hidden="1" x14ac:dyDescent="0.3">
      <c r="A12" s="9">
        <v>13</v>
      </c>
      <c r="B12" s="9"/>
      <c r="C12" s="9" t="s">
        <v>286</v>
      </c>
      <c r="D12" s="9" t="s">
        <v>88</v>
      </c>
      <c r="E12" s="9">
        <v>100</v>
      </c>
      <c r="F12" s="9">
        <v>3</v>
      </c>
      <c r="G12" s="9" t="s">
        <v>79</v>
      </c>
      <c r="H12" s="9" t="s">
        <v>261</v>
      </c>
      <c r="I12" s="9">
        <v>2</v>
      </c>
      <c r="J12" s="9" t="s">
        <v>31</v>
      </c>
    </row>
    <row r="13" spans="1:10" s="11" customFormat="1" hidden="1" x14ac:dyDescent="0.3">
      <c r="A13" s="9">
        <v>14</v>
      </c>
      <c r="B13" s="9"/>
      <c r="C13" s="9" t="s">
        <v>287</v>
      </c>
      <c r="D13" s="9" t="s">
        <v>373</v>
      </c>
      <c r="E13" s="9">
        <v>200</v>
      </c>
      <c r="F13" s="9">
        <v>3</v>
      </c>
      <c r="G13" s="9" t="s">
        <v>79</v>
      </c>
      <c r="H13" s="9" t="s">
        <v>261</v>
      </c>
      <c r="I13" s="9">
        <v>2</v>
      </c>
      <c r="J13" s="9" t="s">
        <v>31</v>
      </c>
    </row>
    <row r="14" spans="1:10" s="11" customFormat="1" hidden="1" x14ac:dyDescent="0.3">
      <c r="A14" s="9">
        <v>15</v>
      </c>
      <c r="B14" s="9"/>
      <c r="C14" s="9" t="s">
        <v>288</v>
      </c>
      <c r="D14" s="9" t="s">
        <v>374</v>
      </c>
      <c r="E14" s="9">
        <v>50</v>
      </c>
      <c r="F14" s="9">
        <v>1</v>
      </c>
      <c r="G14" s="9" t="s">
        <v>79</v>
      </c>
      <c r="H14" s="9" t="s">
        <v>261</v>
      </c>
      <c r="I14" s="9">
        <v>1</v>
      </c>
      <c r="J14" s="9" t="s">
        <v>31</v>
      </c>
    </row>
    <row r="15" spans="1:10" s="11" customFormat="1" hidden="1" x14ac:dyDescent="0.3">
      <c r="A15" s="9"/>
      <c r="B15" s="9"/>
      <c r="C15" s="9" t="s">
        <v>289</v>
      </c>
      <c r="D15" s="9" t="s">
        <v>368</v>
      </c>
      <c r="E15" s="9">
        <v>100</v>
      </c>
      <c r="F15" s="9">
        <v>3</v>
      </c>
      <c r="G15" s="9" t="s">
        <v>17</v>
      </c>
      <c r="H15" s="9">
        <v>2015</v>
      </c>
      <c r="I15" s="9">
        <v>11</v>
      </c>
      <c r="J15" s="9" t="s">
        <v>369</v>
      </c>
    </row>
    <row r="16" spans="1:10" s="11" customFormat="1" x14ac:dyDescent="0.3">
      <c r="A16" s="9">
        <v>16</v>
      </c>
      <c r="B16" s="9">
        <v>4</v>
      </c>
      <c r="C16" s="9" t="s">
        <v>308</v>
      </c>
      <c r="D16" s="9" t="s">
        <v>116</v>
      </c>
      <c r="E16" s="9">
        <v>160</v>
      </c>
      <c r="F16" s="9">
        <v>3</v>
      </c>
      <c r="G16" s="9" t="s">
        <v>79</v>
      </c>
      <c r="H16" s="9" t="s">
        <v>261</v>
      </c>
      <c r="I16" s="9">
        <v>1</v>
      </c>
      <c r="J16" s="9" t="s">
        <v>117</v>
      </c>
    </row>
    <row r="17" spans="1:10" s="11" customFormat="1" x14ac:dyDescent="0.3">
      <c r="A17" s="9">
        <v>17</v>
      </c>
      <c r="B17" s="9">
        <v>5</v>
      </c>
      <c r="C17" s="9" t="s">
        <v>309</v>
      </c>
      <c r="D17" s="9" t="s">
        <v>118</v>
      </c>
      <c r="E17" s="9">
        <v>50</v>
      </c>
      <c r="F17" s="9">
        <v>3</v>
      </c>
      <c r="G17" s="9" t="s">
        <v>17</v>
      </c>
      <c r="H17" s="9" t="s">
        <v>261</v>
      </c>
      <c r="I17" s="9">
        <v>2</v>
      </c>
      <c r="J17" s="9" t="s">
        <v>117</v>
      </c>
    </row>
    <row r="18" spans="1:10" s="11" customFormat="1" hidden="1" x14ac:dyDescent="0.3">
      <c r="A18" s="9">
        <v>18</v>
      </c>
      <c r="B18" s="9"/>
      <c r="C18" s="9" t="s">
        <v>290</v>
      </c>
      <c r="D18" s="9" t="s">
        <v>124</v>
      </c>
      <c r="E18" s="9">
        <v>100</v>
      </c>
      <c r="F18" s="9">
        <v>3</v>
      </c>
      <c r="G18" s="9" t="s">
        <v>17</v>
      </c>
      <c r="H18" s="9" t="s">
        <v>261</v>
      </c>
      <c r="I18" s="9">
        <v>2</v>
      </c>
      <c r="J18" s="9" t="s">
        <v>122</v>
      </c>
    </row>
    <row r="19" spans="1:10" s="11" customFormat="1" hidden="1" x14ac:dyDescent="0.3">
      <c r="A19" s="9">
        <v>20</v>
      </c>
      <c r="B19" s="9"/>
      <c r="C19" s="9" t="s">
        <v>291</v>
      </c>
      <c r="D19" s="9" t="s">
        <v>130</v>
      </c>
      <c r="E19" s="9">
        <v>200</v>
      </c>
      <c r="F19" s="9">
        <v>3</v>
      </c>
      <c r="G19" s="9" t="s">
        <v>79</v>
      </c>
      <c r="H19" s="9" t="s">
        <v>261</v>
      </c>
      <c r="I19" s="9">
        <v>1</v>
      </c>
      <c r="J19" s="9" t="s">
        <v>117</v>
      </c>
    </row>
    <row r="20" spans="1:10" s="11" customFormat="1" x14ac:dyDescent="0.3">
      <c r="A20" s="9">
        <v>21</v>
      </c>
      <c r="B20" s="9">
        <v>6</v>
      </c>
      <c r="C20" s="9" t="s">
        <v>310</v>
      </c>
      <c r="D20" s="9" t="s">
        <v>134</v>
      </c>
      <c r="E20" s="9">
        <v>50</v>
      </c>
      <c r="F20" s="9">
        <v>3</v>
      </c>
      <c r="G20" s="9" t="s">
        <v>17</v>
      </c>
      <c r="H20" s="9" t="s">
        <v>261</v>
      </c>
      <c r="I20" s="9">
        <v>1</v>
      </c>
      <c r="J20" s="9" t="s">
        <v>117</v>
      </c>
    </row>
    <row r="21" spans="1:10" s="11" customFormat="1" hidden="1" x14ac:dyDescent="0.3">
      <c r="A21" s="9">
        <v>22</v>
      </c>
      <c r="B21" s="9"/>
      <c r="C21" s="9" t="s">
        <v>292</v>
      </c>
      <c r="D21" s="9" t="s">
        <v>135</v>
      </c>
      <c r="E21" s="9">
        <v>160</v>
      </c>
      <c r="F21" s="9">
        <v>3</v>
      </c>
      <c r="G21" s="9" t="s">
        <v>17</v>
      </c>
      <c r="H21" s="9" t="s">
        <v>261</v>
      </c>
      <c r="I21" s="9">
        <v>2</v>
      </c>
      <c r="J21" s="9" t="s">
        <v>117</v>
      </c>
    </row>
    <row r="22" spans="1:10" s="11" customFormat="1" hidden="1" x14ac:dyDescent="0.3">
      <c r="A22" s="9">
        <v>23</v>
      </c>
      <c r="B22" s="9"/>
      <c r="C22" s="9" t="s">
        <v>293</v>
      </c>
      <c r="D22" s="9" t="s">
        <v>136</v>
      </c>
      <c r="E22" s="9">
        <v>100</v>
      </c>
      <c r="F22" s="9">
        <v>3</v>
      </c>
      <c r="G22" s="9" t="s">
        <v>17</v>
      </c>
      <c r="H22" s="9">
        <v>2017</v>
      </c>
      <c r="I22" s="9">
        <v>3</v>
      </c>
      <c r="J22" s="9" t="s">
        <v>117</v>
      </c>
    </row>
    <row r="23" spans="1:10" s="11" customFormat="1" hidden="1" x14ac:dyDescent="0.3">
      <c r="A23" s="9">
        <v>24</v>
      </c>
      <c r="B23" s="9"/>
      <c r="C23" s="9" t="s">
        <v>294</v>
      </c>
      <c r="D23" s="9" t="s">
        <v>148</v>
      </c>
      <c r="E23" s="9">
        <v>50</v>
      </c>
      <c r="F23" s="9">
        <v>3</v>
      </c>
      <c r="G23" s="9" t="s">
        <v>149</v>
      </c>
      <c r="H23" s="9" t="s">
        <v>261</v>
      </c>
      <c r="I23" s="9">
        <v>2</v>
      </c>
      <c r="J23" s="9" t="s">
        <v>117</v>
      </c>
    </row>
    <row r="24" spans="1:10" s="11" customFormat="1" x14ac:dyDescent="0.3">
      <c r="A24" s="9">
        <v>25</v>
      </c>
      <c r="B24" s="9">
        <v>7</v>
      </c>
      <c r="C24" s="12" t="s">
        <v>311</v>
      </c>
      <c r="D24" s="9" t="s">
        <v>161</v>
      </c>
      <c r="E24" s="9">
        <v>100</v>
      </c>
      <c r="F24" s="9">
        <v>3</v>
      </c>
      <c r="G24" s="9" t="s">
        <v>79</v>
      </c>
      <c r="H24" s="9">
        <v>2012</v>
      </c>
      <c r="I24" s="9">
        <v>1</v>
      </c>
      <c r="J24" s="9" t="s">
        <v>158</v>
      </c>
    </row>
    <row r="25" spans="1:10" s="11" customFormat="1" x14ac:dyDescent="0.3">
      <c r="A25" s="9">
        <v>26</v>
      </c>
      <c r="B25" s="9">
        <v>8</v>
      </c>
      <c r="C25" s="12" t="s">
        <v>312</v>
      </c>
      <c r="D25" s="9" t="s">
        <v>162</v>
      </c>
      <c r="E25" s="9">
        <v>100</v>
      </c>
      <c r="F25" s="9">
        <v>3</v>
      </c>
      <c r="G25" s="9" t="s">
        <v>16</v>
      </c>
      <c r="H25" s="9">
        <v>2012</v>
      </c>
      <c r="I25" s="9">
        <v>2</v>
      </c>
      <c r="J25" s="9" t="s">
        <v>158</v>
      </c>
    </row>
    <row r="26" spans="1:10" s="11" customFormat="1" x14ac:dyDescent="0.3">
      <c r="A26" s="9">
        <v>27</v>
      </c>
      <c r="B26" s="9">
        <v>9</v>
      </c>
      <c r="C26" s="12" t="s">
        <v>313</v>
      </c>
      <c r="D26" s="9" t="s">
        <v>168</v>
      </c>
      <c r="E26" s="9">
        <v>100</v>
      </c>
      <c r="F26" s="9">
        <v>3</v>
      </c>
      <c r="G26" s="9" t="s">
        <v>79</v>
      </c>
      <c r="H26" s="9">
        <v>2012</v>
      </c>
      <c r="I26" s="9">
        <v>1</v>
      </c>
      <c r="J26" s="9" t="s">
        <v>167</v>
      </c>
    </row>
    <row r="27" spans="1:10" s="11" customFormat="1" x14ac:dyDescent="0.3">
      <c r="A27" s="9">
        <v>28</v>
      </c>
      <c r="B27" s="9">
        <v>10</v>
      </c>
      <c r="C27" s="12" t="s">
        <v>314</v>
      </c>
      <c r="D27" s="9" t="s">
        <v>172</v>
      </c>
      <c r="E27" s="9">
        <v>100</v>
      </c>
      <c r="F27" s="9">
        <v>3</v>
      </c>
      <c r="G27" s="9" t="s">
        <v>16</v>
      </c>
      <c r="H27" s="9">
        <v>2011</v>
      </c>
      <c r="I27" s="9">
        <v>1</v>
      </c>
      <c r="J27" s="9" t="s">
        <v>167</v>
      </c>
    </row>
    <row r="28" spans="1:10" s="11" customFormat="1" hidden="1" x14ac:dyDescent="0.3">
      <c r="A28" s="9">
        <v>29</v>
      </c>
      <c r="B28" s="9"/>
      <c r="C28" s="9" t="s">
        <v>295</v>
      </c>
      <c r="D28" s="9" t="s">
        <v>173</v>
      </c>
      <c r="E28" s="9">
        <v>50</v>
      </c>
      <c r="F28" s="9">
        <v>1</v>
      </c>
      <c r="G28" s="9" t="s">
        <v>16</v>
      </c>
      <c r="H28" s="9" t="s">
        <v>261</v>
      </c>
      <c r="I28" s="9">
        <v>1</v>
      </c>
      <c r="J28" s="9" t="s">
        <v>167</v>
      </c>
    </row>
    <row r="29" spans="1:10" s="11" customFormat="1" x14ac:dyDescent="0.3">
      <c r="A29" s="9">
        <v>30</v>
      </c>
      <c r="B29" s="9">
        <v>11</v>
      </c>
      <c r="C29" s="12" t="s">
        <v>315</v>
      </c>
      <c r="D29" s="9" t="s">
        <v>175</v>
      </c>
      <c r="E29" s="9">
        <v>160</v>
      </c>
      <c r="F29" s="9">
        <v>3</v>
      </c>
      <c r="G29" s="9" t="s">
        <v>149</v>
      </c>
      <c r="H29" s="9" t="s">
        <v>261</v>
      </c>
      <c r="I29" s="9">
        <v>1</v>
      </c>
      <c r="J29" s="9" t="s">
        <v>167</v>
      </c>
    </row>
    <row r="30" spans="1:10" s="11" customFormat="1" hidden="1" x14ac:dyDescent="0.3">
      <c r="A30" s="9">
        <v>31</v>
      </c>
      <c r="B30" s="9"/>
      <c r="C30" s="9" t="s">
        <v>296</v>
      </c>
      <c r="D30" s="9" t="s">
        <v>176</v>
      </c>
      <c r="E30" s="9">
        <v>200</v>
      </c>
      <c r="F30" s="9">
        <v>3</v>
      </c>
      <c r="G30" s="9" t="s">
        <v>17</v>
      </c>
      <c r="H30" s="9" t="s">
        <v>261</v>
      </c>
      <c r="I30" s="9">
        <v>1</v>
      </c>
      <c r="J30" s="9" t="s">
        <v>167</v>
      </c>
    </row>
    <row r="31" spans="1:10" s="11" customFormat="1" x14ac:dyDescent="0.3">
      <c r="A31" s="9">
        <v>32</v>
      </c>
      <c r="B31" s="9">
        <v>12</v>
      </c>
      <c r="C31" s="12" t="s">
        <v>316</v>
      </c>
      <c r="D31" s="9" t="s">
        <v>196</v>
      </c>
      <c r="E31" s="9">
        <v>100</v>
      </c>
      <c r="F31" s="9">
        <v>3</v>
      </c>
      <c r="G31" s="9" t="s">
        <v>79</v>
      </c>
      <c r="H31" s="9" t="s">
        <v>261</v>
      </c>
      <c r="I31" s="9">
        <v>2</v>
      </c>
      <c r="J31" s="9" t="s">
        <v>122</v>
      </c>
    </row>
    <row r="32" spans="1:10" s="11" customFormat="1" hidden="1" x14ac:dyDescent="0.3">
      <c r="A32" s="9">
        <v>33</v>
      </c>
      <c r="B32" s="9"/>
      <c r="C32" s="9" t="s">
        <v>297</v>
      </c>
      <c r="D32" s="9" t="s">
        <v>206</v>
      </c>
      <c r="E32" s="9">
        <v>100</v>
      </c>
      <c r="F32" s="9">
        <v>3</v>
      </c>
      <c r="G32" s="9" t="s">
        <v>79</v>
      </c>
      <c r="H32" s="9" t="s">
        <v>261</v>
      </c>
      <c r="I32" s="9">
        <v>1</v>
      </c>
      <c r="J32" s="9" t="s">
        <v>122</v>
      </c>
    </row>
    <row r="33" spans="1:10" s="11" customFormat="1" hidden="1" x14ac:dyDescent="0.3">
      <c r="A33" s="9">
        <v>34</v>
      </c>
      <c r="B33" s="9"/>
      <c r="C33" s="9" t="s">
        <v>298</v>
      </c>
      <c r="D33" s="9" t="s">
        <v>212</v>
      </c>
      <c r="E33" s="9">
        <v>200</v>
      </c>
      <c r="F33" s="9">
        <v>3</v>
      </c>
      <c r="G33" s="9" t="s">
        <v>16</v>
      </c>
      <c r="H33" s="9" t="s">
        <v>261</v>
      </c>
      <c r="I33" s="9">
        <v>1</v>
      </c>
      <c r="J33" s="9" t="s">
        <v>122</v>
      </c>
    </row>
    <row r="34" spans="1:10" s="11" customFormat="1" x14ac:dyDescent="0.3">
      <c r="A34" s="9">
        <v>35</v>
      </c>
      <c r="B34" s="9">
        <v>13</v>
      </c>
      <c r="C34" s="12" t="s">
        <v>317</v>
      </c>
      <c r="D34" s="9" t="s">
        <v>214</v>
      </c>
      <c r="E34" s="9">
        <v>50</v>
      </c>
      <c r="F34" s="9">
        <v>1</v>
      </c>
      <c r="G34" s="9" t="s">
        <v>16</v>
      </c>
      <c r="H34" s="9" t="s">
        <v>261</v>
      </c>
      <c r="I34" s="9">
        <v>14</v>
      </c>
      <c r="J34" s="9" t="s">
        <v>122</v>
      </c>
    </row>
    <row r="35" spans="1:10" s="11" customFormat="1" hidden="1" x14ac:dyDescent="0.3">
      <c r="A35" s="9">
        <v>36</v>
      </c>
      <c r="B35" s="9"/>
      <c r="C35" s="9" t="s">
        <v>299</v>
      </c>
      <c r="D35" s="9" t="s">
        <v>217</v>
      </c>
      <c r="E35" s="9">
        <v>100</v>
      </c>
      <c r="F35" s="9">
        <v>3</v>
      </c>
      <c r="G35" s="9" t="s">
        <v>16</v>
      </c>
      <c r="H35" s="9" t="s">
        <v>261</v>
      </c>
      <c r="I35" s="9">
        <v>1</v>
      </c>
      <c r="J35" s="9" t="s">
        <v>122</v>
      </c>
    </row>
    <row r="36" spans="1:10" s="11" customFormat="1" x14ac:dyDescent="0.3">
      <c r="A36" s="9">
        <v>37</v>
      </c>
      <c r="B36" s="9">
        <v>14</v>
      </c>
      <c r="C36" s="12" t="s">
        <v>318</v>
      </c>
      <c r="D36" s="9" t="s">
        <v>218</v>
      </c>
      <c r="E36" s="9">
        <v>160</v>
      </c>
      <c r="F36" s="9">
        <v>3</v>
      </c>
      <c r="G36" s="9" t="s">
        <v>16</v>
      </c>
      <c r="H36" s="9" t="s">
        <v>261</v>
      </c>
      <c r="I36" s="9">
        <v>1</v>
      </c>
      <c r="J36" s="9" t="s">
        <v>122</v>
      </c>
    </row>
    <row r="37" spans="1:10" s="11" customFormat="1" hidden="1" x14ac:dyDescent="0.3">
      <c r="A37" s="9">
        <v>38</v>
      </c>
      <c r="B37" s="9"/>
      <c r="C37" s="9" t="s">
        <v>300</v>
      </c>
      <c r="D37" s="9" t="s">
        <v>224</v>
      </c>
      <c r="E37" s="9">
        <v>25</v>
      </c>
      <c r="F37" s="9">
        <v>1</v>
      </c>
      <c r="G37" s="9" t="s">
        <v>79</v>
      </c>
      <c r="H37" s="9" t="s">
        <v>261</v>
      </c>
      <c r="I37" s="9">
        <v>1</v>
      </c>
      <c r="J37" s="9" t="s">
        <v>54</v>
      </c>
    </row>
    <row r="38" spans="1:10" s="11" customFormat="1" hidden="1" x14ac:dyDescent="0.3">
      <c r="A38" s="9">
        <v>39</v>
      </c>
      <c r="B38" s="9"/>
      <c r="C38" s="9" t="s">
        <v>301</v>
      </c>
      <c r="D38" s="9" t="s">
        <v>232</v>
      </c>
      <c r="E38" s="9">
        <v>50</v>
      </c>
      <c r="F38" s="9">
        <v>3</v>
      </c>
      <c r="G38" s="9" t="s">
        <v>16</v>
      </c>
      <c r="H38" s="9" t="s">
        <v>261</v>
      </c>
      <c r="I38" s="9">
        <v>1</v>
      </c>
      <c r="J38" s="9" t="s">
        <v>122</v>
      </c>
    </row>
    <row r="39" spans="1:10" s="11" customFormat="1" hidden="1" x14ac:dyDescent="0.3">
      <c r="A39" s="9">
        <v>40</v>
      </c>
      <c r="B39" s="9"/>
      <c r="C39" s="9" t="s">
        <v>302</v>
      </c>
      <c r="D39" s="9" t="s">
        <v>235</v>
      </c>
      <c r="E39" s="9">
        <v>25</v>
      </c>
      <c r="F39" s="9">
        <v>1</v>
      </c>
      <c r="G39" s="9" t="s">
        <v>79</v>
      </c>
      <c r="H39" s="9" t="s">
        <v>261</v>
      </c>
      <c r="I39" s="9">
        <v>1</v>
      </c>
      <c r="J39" s="9" t="s">
        <v>122</v>
      </c>
    </row>
    <row r="40" spans="1:10" s="11" customFormat="1" x14ac:dyDescent="0.3">
      <c r="A40" s="9">
        <v>41</v>
      </c>
      <c r="B40" s="9">
        <v>15</v>
      </c>
      <c r="C40" s="12" t="s">
        <v>319</v>
      </c>
      <c r="D40" s="9" t="s">
        <v>238</v>
      </c>
      <c r="E40" s="9">
        <v>100</v>
      </c>
      <c r="F40" s="9">
        <v>3</v>
      </c>
      <c r="G40" s="9" t="s">
        <v>17</v>
      </c>
      <c r="H40" s="9">
        <v>2016</v>
      </c>
      <c r="I40" s="9">
        <v>1</v>
      </c>
      <c r="J40" s="9" t="s">
        <v>54</v>
      </c>
    </row>
    <row r="41" spans="1:10" s="11" customFormat="1" hidden="1" x14ac:dyDescent="0.3">
      <c r="A41" s="9">
        <v>42</v>
      </c>
      <c r="B41" s="9"/>
      <c r="C41" s="9" t="s">
        <v>303</v>
      </c>
      <c r="D41" s="9" t="s">
        <v>240</v>
      </c>
      <c r="E41" s="9">
        <v>25</v>
      </c>
      <c r="F41" s="9">
        <v>1</v>
      </c>
      <c r="G41" s="9" t="s">
        <v>79</v>
      </c>
      <c r="H41" s="9" t="s">
        <v>261</v>
      </c>
      <c r="I41" s="9">
        <v>1</v>
      </c>
      <c r="J41" s="9" t="s">
        <v>54</v>
      </c>
    </row>
    <row r="42" spans="1:10" s="11" customFormat="1" x14ac:dyDescent="0.3">
      <c r="A42" s="9">
        <v>43</v>
      </c>
      <c r="B42" s="9">
        <v>16</v>
      </c>
      <c r="C42" s="12" t="s">
        <v>320</v>
      </c>
      <c r="D42" s="9" t="s">
        <v>241</v>
      </c>
      <c r="E42" s="9">
        <v>160</v>
      </c>
      <c r="F42" s="9">
        <v>3</v>
      </c>
      <c r="G42" s="9" t="s">
        <v>17</v>
      </c>
      <c r="H42" s="9">
        <v>2015</v>
      </c>
      <c r="I42" s="9">
        <v>2</v>
      </c>
      <c r="J42" s="9" t="s">
        <v>54</v>
      </c>
    </row>
    <row r="43" spans="1:10" s="11" customFormat="1" hidden="1" x14ac:dyDescent="0.3">
      <c r="A43" s="9">
        <v>44</v>
      </c>
      <c r="B43" s="9"/>
      <c r="C43" s="9" t="s">
        <v>304</v>
      </c>
      <c r="D43" s="9" t="s">
        <v>243</v>
      </c>
      <c r="E43" s="9">
        <v>160</v>
      </c>
      <c r="F43" s="9">
        <v>3</v>
      </c>
      <c r="G43" s="9" t="s">
        <v>149</v>
      </c>
      <c r="H43" s="9" t="s">
        <v>261</v>
      </c>
      <c r="I43" s="9">
        <v>3</v>
      </c>
      <c r="J43" s="9" t="s">
        <v>54</v>
      </c>
    </row>
    <row r="44" spans="1:10" s="11" customFormat="1" x14ac:dyDescent="0.3">
      <c r="A44" s="9">
        <v>45</v>
      </c>
      <c r="B44" s="9">
        <v>17</v>
      </c>
      <c r="C44" s="12" t="s">
        <v>321</v>
      </c>
      <c r="D44" s="9" t="s">
        <v>247</v>
      </c>
      <c r="E44" s="9">
        <v>160</v>
      </c>
      <c r="F44" s="9">
        <v>3</v>
      </c>
      <c r="G44" s="9" t="s">
        <v>248</v>
      </c>
      <c r="H44" s="9">
        <v>2013</v>
      </c>
      <c r="I44" s="9">
        <v>1</v>
      </c>
      <c r="J44" s="9" t="s">
        <v>54</v>
      </c>
    </row>
    <row r="45" spans="1:10" hidden="1" x14ac:dyDescent="0.3">
      <c r="I45" s="1">
        <f>SUM(I2:I44)</f>
        <v>83</v>
      </c>
    </row>
    <row r="49" spans="3:18" x14ac:dyDescent="0.3">
      <c r="C49" s="9"/>
    </row>
    <row r="50" spans="3:18" x14ac:dyDescent="0.3">
      <c r="C50" s="9"/>
    </row>
    <row r="52" spans="3:18" ht="18" x14ac:dyDescent="0.35">
      <c r="M52" s="5" t="s">
        <v>263</v>
      </c>
      <c r="N52" s="5" t="s">
        <v>1</v>
      </c>
      <c r="O52" s="5" t="s">
        <v>258</v>
      </c>
      <c r="P52" s="6" t="s">
        <v>257</v>
      </c>
      <c r="Q52" s="6" t="s">
        <v>259</v>
      </c>
      <c r="R52" s="5" t="s">
        <v>8</v>
      </c>
    </row>
    <row r="53" spans="3:18" x14ac:dyDescent="0.3">
      <c r="M53" s="9">
        <v>1</v>
      </c>
      <c r="N53" s="9" t="s">
        <v>43</v>
      </c>
      <c r="O53" s="9">
        <v>200</v>
      </c>
      <c r="P53" s="9">
        <v>3</v>
      </c>
      <c r="Q53" s="9" t="s">
        <v>16</v>
      </c>
      <c r="R53" s="9" t="s">
        <v>31</v>
      </c>
    </row>
    <row r="54" spans="3:18" x14ac:dyDescent="0.3">
      <c r="M54" s="9">
        <v>2</v>
      </c>
      <c r="N54" s="9" t="s">
        <v>83</v>
      </c>
      <c r="O54" s="9">
        <v>160</v>
      </c>
      <c r="P54" s="9">
        <v>3</v>
      </c>
      <c r="Q54" s="9" t="s">
        <v>17</v>
      </c>
      <c r="R54" s="9" t="s">
        <v>31</v>
      </c>
    </row>
    <row r="55" spans="3:18" x14ac:dyDescent="0.3">
      <c r="M55" s="9">
        <v>3</v>
      </c>
      <c r="N55" s="9" t="s">
        <v>116</v>
      </c>
      <c r="O55" s="9">
        <v>160</v>
      </c>
      <c r="P55" s="9">
        <v>3</v>
      </c>
      <c r="Q55" s="9" t="s">
        <v>79</v>
      </c>
      <c r="R55" s="9" t="s">
        <v>117</v>
      </c>
    </row>
    <row r="56" spans="3:18" x14ac:dyDescent="0.3">
      <c r="M56" s="9">
        <v>4</v>
      </c>
      <c r="N56" s="9" t="s">
        <v>118</v>
      </c>
      <c r="O56" s="9">
        <v>50</v>
      </c>
      <c r="P56" s="9">
        <v>3</v>
      </c>
      <c r="Q56" s="9" t="s">
        <v>17</v>
      </c>
      <c r="R56" s="9" t="s">
        <v>117</v>
      </c>
    </row>
    <row r="57" spans="3:18" x14ac:dyDescent="0.3">
      <c r="M57" s="9">
        <v>5</v>
      </c>
      <c r="N57" s="9" t="s">
        <v>134</v>
      </c>
      <c r="O57" s="9">
        <v>50</v>
      </c>
      <c r="P57" s="9">
        <v>3</v>
      </c>
      <c r="Q57" s="9" t="s">
        <v>17</v>
      </c>
      <c r="R57" s="9" t="s">
        <v>117</v>
      </c>
    </row>
    <row r="58" spans="3:18" x14ac:dyDescent="0.3">
      <c r="M58" s="9">
        <v>6</v>
      </c>
      <c r="N58" s="9" t="s">
        <v>161</v>
      </c>
      <c r="O58" s="9">
        <v>100</v>
      </c>
      <c r="P58" s="9">
        <v>3</v>
      </c>
      <c r="Q58" s="9" t="s">
        <v>79</v>
      </c>
      <c r="R58" s="9" t="s">
        <v>158</v>
      </c>
    </row>
    <row r="59" spans="3:18" x14ac:dyDescent="0.3">
      <c r="M59" s="9">
        <v>7</v>
      </c>
      <c r="N59" s="9" t="s">
        <v>162</v>
      </c>
      <c r="O59" s="9">
        <v>100</v>
      </c>
      <c r="P59" s="9">
        <v>3</v>
      </c>
      <c r="Q59" s="9" t="s">
        <v>16</v>
      </c>
      <c r="R59" s="9" t="s">
        <v>158</v>
      </c>
    </row>
    <row r="60" spans="3:18" x14ac:dyDescent="0.3">
      <c r="M60" s="9">
        <v>8</v>
      </c>
      <c r="N60" s="9" t="s">
        <v>168</v>
      </c>
      <c r="O60" s="9">
        <v>100</v>
      </c>
      <c r="P60" s="9">
        <v>3</v>
      </c>
      <c r="Q60" s="9" t="s">
        <v>79</v>
      </c>
      <c r="R60" s="9" t="s">
        <v>167</v>
      </c>
    </row>
    <row r="61" spans="3:18" x14ac:dyDescent="0.3">
      <c r="M61" s="9">
        <v>9</v>
      </c>
      <c r="N61" s="9" t="s">
        <v>172</v>
      </c>
      <c r="O61" s="9">
        <v>100</v>
      </c>
      <c r="P61" s="9">
        <v>3</v>
      </c>
      <c r="Q61" s="9" t="s">
        <v>16</v>
      </c>
      <c r="R61" s="9" t="s">
        <v>167</v>
      </c>
    </row>
    <row r="62" spans="3:18" x14ac:dyDescent="0.3">
      <c r="M62" s="9">
        <v>10</v>
      </c>
      <c r="N62" s="9" t="s">
        <v>175</v>
      </c>
      <c r="O62" s="9">
        <v>160</v>
      </c>
      <c r="P62" s="9">
        <v>3</v>
      </c>
      <c r="Q62" s="9" t="s">
        <v>149</v>
      </c>
      <c r="R62" s="9" t="s">
        <v>167</v>
      </c>
    </row>
    <row r="63" spans="3:18" x14ac:dyDescent="0.3">
      <c r="M63" s="9">
        <v>11</v>
      </c>
      <c r="N63" s="9" t="s">
        <v>196</v>
      </c>
      <c r="O63" s="9">
        <v>100</v>
      </c>
      <c r="P63" s="9">
        <v>3</v>
      </c>
      <c r="Q63" s="9" t="s">
        <v>79</v>
      </c>
      <c r="R63" s="9" t="s">
        <v>122</v>
      </c>
    </row>
    <row r="64" spans="3:18" x14ac:dyDescent="0.3">
      <c r="M64" s="9">
        <v>12</v>
      </c>
      <c r="N64" s="9" t="s">
        <v>214</v>
      </c>
      <c r="O64" s="9">
        <v>50</v>
      </c>
      <c r="P64" s="9">
        <v>1</v>
      </c>
      <c r="Q64" s="9" t="s">
        <v>16</v>
      </c>
      <c r="R64" s="9" t="s">
        <v>122</v>
      </c>
    </row>
    <row r="65" spans="13:18" x14ac:dyDescent="0.3">
      <c r="M65" s="9">
        <v>13</v>
      </c>
      <c r="N65" s="9" t="s">
        <v>218</v>
      </c>
      <c r="O65" s="9">
        <v>160</v>
      </c>
      <c r="P65" s="9">
        <v>3</v>
      </c>
      <c r="Q65" s="9" t="s">
        <v>16</v>
      </c>
      <c r="R65" s="9" t="s">
        <v>122</v>
      </c>
    </row>
    <row r="66" spans="13:18" x14ac:dyDescent="0.3">
      <c r="M66" s="9">
        <v>14</v>
      </c>
      <c r="N66" s="9" t="s">
        <v>238</v>
      </c>
      <c r="O66" s="9">
        <v>100</v>
      </c>
      <c r="P66" s="9">
        <v>3</v>
      </c>
      <c r="Q66" s="9" t="s">
        <v>17</v>
      </c>
      <c r="R66" s="9" t="s">
        <v>54</v>
      </c>
    </row>
    <row r="67" spans="13:18" x14ac:dyDescent="0.3">
      <c r="M67" s="9">
        <v>15</v>
      </c>
      <c r="N67" s="9" t="s">
        <v>241</v>
      </c>
      <c r="O67" s="9">
        <v>160</v>
      </c>
      <c r="P67" s="9">
        <v>3</v>
      </c>
      <c r="Q67" s="9" t="s">
        <v>17</v>
      </c>
      <c r="R67" s="9" t="s">
        <v>54</v>
      </c>
    </row>
    <row r="68" spans="13:18" x14ac:dyDescent="0.3">
      <c r="M68" s="9">
        <v>16</v>
      </c>
      <c r="N68" s="9" t="s">
        <v>247</v>
      </c>
      <c r="O68" s="9">
        <v>160</v>
      </c>
      <c r="P68" s="9">
        <v>3</v>
      </c>
      <c r="Q68" s="9" t="s">
        <v>248</v>
      </c>
      <c r="R68" s="9" t="s">
        <v>54</v>
      </c>
    </row>
  </sheetData>
  <autoFilter ref="A1:R45" xr:uid="{8AE48400-A740-4B4B-83F4-56C0B6863C00}">
    <filterColumn colId="1">
      <customFilters>
        <customFilter operator="notEqual" val=" "/>
      </customFilters>
    </filterColumn>
  </autoFilter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EBA36-8E60-F14C-9EAE-3D4FF99194B1}">
  <dimension ref="A1:G223"/>
  <sheetViews>
    <sheetView topLeftCell="A92" workbookViewId="0">
      <selection activeCell="B120" sqref="B120"/>
    </sheetView>
  </sheetViews>
  <sheetFormatPr defaultColWidth="11.19921875" defaultRowHeight="15.6" x14ac:dyDescent="0.3"/>
  <cols>
    <col min="2" max="2" width="21.5" bestFit="1" customWidth="1"/>
    <col min="7" max="7" width="21.19921875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8</v>
      </c>
    </row>
    <row r="2" spans="1:7" x14ac:dyDescent="0.3">
      <c r="A2">
        <v>1</v>
      </c>
      <c r="B2" t="s">
        <v>10</v>
      </c>
      <c r="C2">
        <v>240</v>
      </c>
      <c r="D2" t="s">
        <v>11</v>
      </c>
      <c r="G2" t="s">
        <v>12</v>
      </c>
    </row>
    <row r="3" spans="1:7" x14ac:dyDescent="0.3">
      <c r="A3">
        <v>2</v>
      </c>
      <c r="B3" t="s">
        <v>13</v>
      </c>
      <c r="C3">
        <v>240</v>
      </c>
      <c r="D3" t="s">
        <v>11</v>
      </c>
      <c r="E3" t="s">
        <v>14</v>
      </c>
      <c r="G3" t="s">
        <v>12</v>
      </c>
    </row>
    <row r="4" spans="1:7" x14ac:dyDescent="0.3">
      <c r="A4">
        <v>11</v>
      </c>
      <c r="B4" t="s">
        <v>18</v>
      </c>
      <c r="C4">
        <v>240</v>
      </c>
      <c r="D4" t="s">
        <v>11</v>
      </c>
      <c r="G4" t="s">
        <v>12</v>
      </c>
    </row>
    <row r="5" spans="1:7" x14ac:dyDescent="0.3">
      <c r="A5">
        <v>12</v>
      </c>
      <c r="B5" t="s">
        <v>19</v>
      </c>
      <c r="C5">
        <v>240</v>
      </c>
      <c r="D5" t="s">
        <v>11</v>
      </c>
      <c r="G5" t="s">
        <v>12</v>
      </c>
    </row>
    <row r="6" spans="1:7" x14ac:dyDescent="0.3">
      <c r="A6">
        <v>13</v>
      </c>
      <c r="B6" t="s">
        <v>20</v>
      </c>
      <c r="C6">
        <v>240</v>
      </c>
      <c r="D6" t="s">
        <v>11</v>
      </c>
      <c r="G6" t="s">
        <v>12</v>
      </c>
    </row>
    <row r="7" spans="1:7" x14ac:dyDescent="0.3">
      <c r="A7">
        <v>14</v>
      </c>
      <c r="B7" t="s">
        <v>21</v>
      </c>
      <c r="C7">
        <v>240</v>
      </c>
      <c r="D7" t="s">
        <v>11</v>
      </c>
      <c r="G7" t="s">
        <v>12</v>
      </c>
    </row>
    <row r="8" spans="1:7" x14ac:dyDescent="0.3">
      <c r="A8">
        <v>15</v>
      </c>
      <c r="B8" t="s">
        <v>22</v>
      </c>
      <c r="C8">
        <v>240</v>
      </c>
      <c r="D8" t="s">
        <v>11</v>
      </c>
      <c r="G8" t="s">
        <v>12</v>
      </c>
    </row>
    <row r="9" spans="1:7" x14ac:dyDescent="0.3">
      <c r="A9">
        <v>16</v>
      </c>
      <c r="B9" t="s">
        <v>23</v>
      </c>
      <c r="C9">
        <v>240</v>
      </c>
      <c r="D9" t="s">
        <v>11</v>
      </c>
      <c r="G9" t="s">
        <v>12</v>
      </c>
    </row>
    <row r="10" spans="1:7" x14ac:dyDescent="0.3">
      <c r="A10">
        <v>17</v>
      </c>
      <c r="B10" t="s">
        <v>24</v>
      </c>
      <c r="C10">
        <v>240</v>
      </c>
      <c r="D10" t="s">
        <v>11</v>
      </c>
      <c r="G10" t="s">
        <v>12</v>
      </c>
    </row>
    <row r="11" spans="1:7" x14ac:dyDescent="0.3">
      <c r="A11">
        <v>18</v>
      </c>
      <c r="B11" t="s">
        <v>25</v>
      </c>
      <c r="C11">
        <v>240</v>
      </c>
      <c r="D11" t="s">
        <v>11</v>
      </c>
      <c r="G11" t="s">
        <v>12</v>
      </c>
    </row>
    <row r="12" spans="1:7" x14ac:dyDescent="0.3">
      <c r="A12">
        <v>26</v>
      </c>
      <c r="B12" t="s">
        <v>26</v>
      </c>
      <c r="C12">
        <v>70</v>
      </c>
      <c r="D12" t="s">
        <v>15</v>
      </c>
      <c r="E12" t="s">
        <v>27</v>
      </c>
      <c r="F12">
        <v>160</v>
      </c>
      <c r="G12" t="s">
        <v>12</v>
      </c>
    </row>
    <row r="13" spans="1:7" x14ac:dyDescent="0.3">
      <c r="A13">
        <v>20</v>
      </c>
      <c r="B13" t="s">
        <v>28</v>
      </c>
      <c r="C13">
        <v>240</v>
      </c>
      <c r="D13" t="s">
        <v>11</v>
      </c>
      <c r="G13" t="s">
        <v>12</v>
      </c>
    </row>
    <row r="14" spans="1:7" x14ac:dyDescent="0.3">
      <c r="A14">
        <v>21</v>
      </c>
      <c r="B14" t="s">
        <v>29</v>
      </c>
      <c r="C14">
        <v>240</v>
      </c>
      <c r="D14" t="s">
        <v>11</v>
      </c>
      <c r="G14" t="s">
        <v>12</v>
      </c>
    </row>
    <row r="15" spans="1:7" x14ac:dyDescent="0.3">
      <c r="A15">
        <v>22</v>
      </c>
      <c r="B15" t="s">
        <v>30</v>
      </c>
      <c r="C15">
        <v>240</v>
      </c>
      <c r="D15" t="s">
        <v>11</v>
      </c>
      <c r="G15" t="s">
        <v>31</v>
      </c>
    </row>
    <row r="16" spans="1:7" x14ac:dyDescent="0.3">
      <c r="A16">
        <v>23</v>
      </c>
      <c r="B16" t="s">
        <v>32</v>
      </c>
      <c r="C16">
        <v>240</v>
      </c>
      <c r="D16" t="s">
        <v>11</v>
      </c>
      <c r="G16" t="s">
        <v>31</v>
      </c>
    </row>
    <row r="17" spans="1:7" x14ac:dyDescent="0.3">
      <c r="A17">
        <v>24</v>
      </c>
      <c r="B17" t="s">
        <v>33</v>
      </c>
      <c r="C17">
        <v>240</v>
      </c>
      <c r="D17" t="s">
        <v>11</v>
      </c>
      <c r="G17" t="s">
        <v>31</v>
      </c>
    </row>
    <row r="18" spans="1:7" x14ac:dyDescent="0.3">
      <c r="A18">
        <v>25</v>
      </c>
      <c r="B18" t="s">
        <v>34</v>
      </c>
      <c r="C18">
        <v>70</v>
      </c>
      <c r="D18" t="s">
        <v>15</v>
      </c>
      <c r="G18" t="s">
        <v>31</v>
      </c>
    </row>
    <row r="19" spans="1:7" x14ac:dyDescent="0.3">
      <c r="A19">
        <v>31</v>
      </c>
      <c r="B19" t="s">
        <v>35</v>
      </c>
      <c r="C19">
        <v>70</v>
      </c>
      <c r="D19" t="s">
        <v>15</v>
      </c>
      <c r="E19" t="s">
        <v>27</v>
      </c>
      <c r="F19">
        <v>200</v>
      </c>
      <c r="G19" t="s">
        <v>31</v>
      </c>
    </row>
    <row r="20" spans="1:7" x14ac:dyDescent="0.3">
      <c r="A20">
        <v>205</v>
      </c>
      <c r="B20" t="s">
        <v>36</v>
      </c>
      <c r="C20">
        <v>70</v>
      </c>
      <c r="D20" t="s">
        <v>15</v>
      </c>
      <c r="G20" t="s">
        <v>31</v>
      </c>
    </row>
    <row r="21" spans="1:7" x14ac:dyDescent="0.3">
      <c r="A21">
        <v>27</v>
      </c>
      <c r="B21" t="s">
        <v>37</v>
      </c>
      <c r="C21">
        <v>240</v>
      </c>
      <c r="D21" t="s">
        <v>11</v>
      </c>
      <c r="G21" t="s">
        <v>31</v>
      </c>
    </row>
    <row r="22" spans="1:7" x14ac:dyDescent="0.3">
      <c r="A22">
        <v>28</v>
      </c>
      <c r="B22" t="s">
        <v>38</v>
      </c>
      <c r="C22">
        <v>70</v>
      </c>
      <c r="D22" t="s">
        <v>15</v>
      </c>
      <c r="G22" t="s">
        <v>31</v>
      </c>
    </row>
    <row r="23" spans="1:7" x14ac:dyDescent="0.3">
      <c r="A23">
        <v>29</v>
      </c>
      <c r="B23" t="s">
        <v>39</v>
      </c>
      <c r="C23">
        <v>70</v>
      </c>
      <c r="D23" t="s">
        <v>15</v>
      </c>
      <c r="G23" t="s">
        <v>31</v>
      </c>
    </row>
    <row r="24" spans="1:7" x14ac:dyDescent="0.3">
      <c r="A24">
        <v>30</v>
      </c>
      <c r="B24" t="s">
        <v>40</v>
      </c>
      <c r="C24">
        <v>70</v>
      </c>
      <c r="D24" t="s">
        <v>15</v>
      </c>
      <c r="G24" t="s">
        <v>31</v>
      </c>
    </row>
    <row r="25" spans="1:7" x14ac:dyDescent="0.3">
      <c r="A25">
        <v>34</v>
      </c>
      <c r="B25" t="s">
        <v>41</v>
      </c>
      <c r="C25">
        <v>70</v>
      </c>
      <c r="D25" t="s">
        <v>15</v>
      </c>
      <c r="G25" t="s">
        <v>31</v>
      </c>
    </row>
    <row r="26" spans="1:7" x14ac:dyDescent="0.3">
      <c r="A26">
        <v>32</v>
      </c>
      <c r="B26" t="s">
        <v>42</v>
      </c>
      <c r="C26">
        <v>240</v>
      </c>
      <c r="D26" t="s">
        <v>11</v>
      </c>
      <c r="G26" t="s">
        <v>31</v>
      </c>
    </row>
    <row r="27" spans="1:7" x14ac:dyDescent="0.3">
      <c r="A27">
        <v>33</v>
      </c>
      <c r="B27" t="s">
        <v>43</v>
      </c>
      <c r="C27">
        <v>240</v>
      </c>
      <c r="D27" t="s">
        <v>11</v>
      </c>
      <c r="E27" t="s">
        <v>27</v>
      </c>
      <c r="F27">
        <v>200</v>
      </c>
      <c r="G27" t="s">
        <v>31</v>
      </c>
    </row>
    <row r="28" spans="1:7" x14ac:dyDescent="0.3">
      <c r="A28">
        <v>39</v>
      </c>
      <c r="B28" t="s">
        <v>44</v>
      </c>
      <c r="C28">
        <v>240</v>
      </c>
      <c r="D28" t="s">
        <v>11</v>
      </c>
      <c r="G28" t="s">
        <v>31</v>
      </c>
    </row>
    <row r="29" spans="1:7" x14ac:dyDescent="0.3">
      <c r="A29">
        <v>35</v>
      </c>
      <c r="B29" t="s">
        <v>45</v>
      </c>
      <c r="C29">
        <v>240</v>
      </c>
      <c r="D29" t="s">
        <v>11</v>
      </c>
      <c r="G29" t="s">
        <v>31</v>
      </c>
    </row>
    <row r="30" spans="1:7" x14ac:dyDescent="0.3">
      <c r="A30">
        <v>36</v>
      </c>
      <c r="B30" t="s">
        <v>46</v>
      </c>
      <c r="C30">
        <v>240</v>
      </c>
      <c r="D30" t="s">
        <v>11</v>
      </c>
      <c r="G30" t="s">
        <v>31</v>
      </c>
    </row>
    <row r="31" spans="1:7" x14ac:dyDescent="0.3">
      <c r="A31">
        <v>37</v>
      </c>
      <c r="B31" t="s">
        <v>47</v>
      </c>
      <c r="C31">
        <v>240</v>
      </c>
      <c r="D31" t="s">
        <v>11</v>
      </c>
      <c r="G31" t="s">
        <v>31</v>
      </c>
    </row>
    <row r="32" spans="1:7" x14ac:dyDescent="0.3">
      <c r="A32">
        <v>38</v>
      </c>
      <c r="B32" t="s">
        <v>48</v>
      </c>
      <c r="C32">
        <v>240</v>
      </c>
      <c r="D32" t="s">
        <v>11</v>
      </c>
      <c r="G32" t="s">
        <v>31</v>
      </c>
    </row>
    <row r="33" spans="1:7" x14ac:dyDescent="0.3">
      <c r="A33">
        <v>48</v>
      </c>
      <c r="B33" t="s">
        <v>49</v>
      </c>
      <c r="C33">
        <v>240</v>
      </c>
      <c r="D33" t="s">
        <v>11</v>
      </c>
      <c r="G33" t="s">
        <v>31</v>
      </c>
    </row>
    <row r="34" spans="1:7" x14ac:dyDescent="0.3">
      <c r="A34">
        <v>40</v>
      </c>
      <c r="B34" t="s">
        <v>50</v>
      </c>
      <c r="C34">
        <v>240</v>
      </c>
      <c r="D34" t="s">
        <v>11</v>
      </c>
      <c r="G34" t="s">
        <v>31</v>
      </c>
    </row>
    <row r="35" spans="1:7" x14ac:dyDescent="0.3">
      <c r="A35">
        <v>41</v>
      </c>
      <c r="B35" t="s">
        <v>51</v>
      </c>
      <c r="C35">
        <v>240</v>
      </c>
      <c r="D35" t="s">
        <v>11</v>
      </c>
      <c r="G35" t="s">
        <v>31</v>
      </c>
    </row>
    <row r="36" spans="1:7" x14ac:dyDescent="0.3">
      <c r="A36">
        <v>42</v>
      </c>
      <c r="B36" t="s">
        <v>52</v>
      </c>
      <c r="C36">
        <v>240</v>
      </c>
      <c r="D36" t="s">
        <v>11</v>
      </c>
      <c r="G36" t="s">
        <v>31</v>
      </c>
    </row>
    <row r="37" spans="1:7" x14ac:dyDescent="0.3">
      <c r="A37">
        <v>43</v>
      </c>
      <c r="B37" t="s">
        <v>53</v>
      </c>
      <c r="C37">
        <v>70</v>
      </c>
      <c r="D37" t="s">
        <v>15</v>
      </c>
      <c r="E37" t="s">
        <v>27</v>
      </c>
      <c r="F37">
        <v>100</v>
      </c>
      <c r="G37" t="s">
        <v>54</v>
      </c>
    </row>
    <row r="38" spans="1:7" x14ac:dyDescent="0.3">
      <c r="A38">
        <v>44</v>
      </c>
      <c r="B38" t="s">
        <v>55</v>
      </c>
      <c r="C38">
        <v>70</v>
      </c>
      <c r="D38" t="s">
        <v>15</v>
      </c>
      <c r="E38" t="s">
        <v>27</v>
      </c>
      <c r="F38">
        <v>160</v>
      </c>
      <c r="G38" t="s">
        <v>54</v>
      </c>
    </row>
    <row r="39" spans="1:7" x14ac:dyDescent="0.3">
      <c r="A39">
        <v>45</v>
      </c>
      <c r="B39" t="s">
        <v>56</v>
      </c>
      <c r="C39">
        <v>70</v>
      </c>
      <c r="D39" t="s">
        <v>15</v>
      </c>
      <c r="G39" t="s">
        <v>54</v>
      </c>
    </row>
    <row r="40" spans="1:7" x14ac:dyDescent="0.3">
      <c r="A40">
        <v>230</v>
      </c>
      <c r="B40" t="s">
        <v>57</v>
      </c>
      <c r="C40">
        <v>70</v>
      </c>
      <c r="D40" t="s">
        <v>15</v>
      </c>
      <c r="G40" t="s">
        <v>54</v>
      </c>
    </row>
    <row r="41" spans="1:7" x14ac:dyDescent="0.3">
      <c r="A41">
        <v>46</v>
      </c>
      <c r="B41" t="s">
        <v>58</v>
      </c>
      <c r="C41">
        <v>70</v>
      </c>
      <c r="D41" t="s">
        <v>15</v>
      </c>
      <c r="G41" t="s">
        <v>54</v>
      </c>
    </row>
    <row r="42" spans="1:7" x14ac:dyDescent="0.3">
      <c r="A42">
        <v>47</v>
      </c>
      <c r="B42" t="s">
        <v>59</v>
      </c>
      <c r="C42">
        <v>70</v>
      </c>
      <c r="D42" t="s">
        <v>15</v>
      </c>
      <c r="G42" t="s">
        <v>54</v>
      </c>
    </row>
    <row r="43" spans="1:7" x14ac:dyDescent="0.3">
      <c r="A43">
        <v>49</v>
      </c>
      <c r="B43" t="s">
        <v>60</v>
      </c>
      <c r="C43">
        <v>70</v>
      </c>
      <c r="D43" t="s">
        <v>15</v>
      </c>
      <c r="G43" t="s">
        <v>54</v>
      </c>
    </row>
    <row r="44" spans="1:7" x14ac:dyDescent="0.3">
      <c r="A44">
        <v>50</v>
      </c>
      <c r="B44" t="s">
        <v>61</v>
      </c>
      <c r="C44">
        <v>240</v>
      </c>
      <c r="D44" t="s">
        <v>11</v>
      </c>
      <c r="G44" t="s">
        <v>31</v>
      </c>
    </row>
    <row r="45" spans="1:7" x14ac:dyDescent="0.3">
      <c r="A45">
        <v>51</v>
      </c>
      <c r="B45" t="s">
        <v>62</v>
      </c>
      <c r="C45">
        <v>240</v>
      </c>
      <c r="D45" t="s">
        <v>11</v>
      </c>
      <c r="G45" t="s">
        <v>31</v>
      </c>
    </row>
    <row r="46" spans="1:7" x14ac:dyDescent="0.3">
      <c r="A46">
        <v>52</v>
      </c>
      <c r="B46" t="s">
        <v>63</v>
      </c>
      <c r="C46">
        <v>240</v>
      </c>
      <c r="D46" t="s">
        <v>11</v>
      </c>
      <c r="G46" t="s">
        <v>31</v>
      </c>
    </row>
    <row r="47" spans="1:7" x14ac:dyDescent="0.3">
      <c r="A47">
        <v>53</v>
      </c>
      <c r="B47" t="s">
        <v>64</v>
      </c>
      <c r="C47">
        <v>150</v>
      </c>
      <c r="D47" t="s">
        <v>15</v>
      </c>
      <c r="E47" t="s">
        <v>27</v>
      </c>
      <c r="F47">
        <v>160</v>
      </c>
      <c r="G47" t="s">
        <v>31</v>
      </c>
    </row>
    <row r="48" spans="1:7" x14ac:dyDescent="0.3">
      <c r="A48">
        <v>54</v>
      </c>
      <c r="B48" t="s">
        <v>65</v>
      </c>
      <c r="C48">
        <v>150</v>
      </c>
      <c r="D48" t="s">
        <v>15</v>
      </c>
      <c r="E48" t="s">
        <v>27</v>
      </c>
      <c r="F48">
        <v>100</v>
      </c>
      <c r="G48" t="s">
        <v>31</v>
      </c>
    </row>
    <row r="49" spans="1:7" x14ac:dyDescent="0.3">
      <c r="A49">
        <v>59</v>
      </c>
      <c r="B49" t="s">
        <v>66</v>
      </c>
      <c r="C49">
        <v>150</v>
      </c>
      <c r="D49" t="s">
        <v>15</v>
      </c>
      <c r="G49" t="s">
        <v>31</v>
      </c>
    </row>
    <row r="50" spans="1:7" x14ac:dyDescent="0.3">
      <c r="A50">
        <v>55</v>
      </c>
      <c r="B50" t="s">
        <v>67</v>
      </c>
      <c r="C50">
        <v>70</v>
      </c>
      <c r="D50" t="s">
        <v>15</v>
      </c>
      <c r="E50" t="s">
        <v>27</v>
      </c>
      <c r="F50">
        <v>100</v>
      </c>
      <c r="G50" t="s">
        <v>68</v>
      </c>
    </row>
    <row r="51" spans="1:7" x14ac:dyDescent="0.3">
      <c r="A51">
        <v>56</v>
      </c>
      <c r="B51" t="s">
        <v>69</v>
      </c>
      <c r="C51">
        <v>70</v>
      </c>
      <c r="D51" t="s">
        <v>15</v>
      </c>
      <c r="G51" t="s">
        <v>68</v>
      </c>
    </row>
    <row r="52" spans="1:7" x14ac:dyDescent="0.3">
      <c r="A52">
        <v>64</v>
      </c>
      <c r="B52" t="s">
        <v>70</v>
      </c>
      <c r="C52">
        <v>70</v>
      </c>
      <c r="D52" t="s">
        <v>15</v>
      </c>
      <c r="E52" t="s">
        <v>27</v>
      </c>
      <c r="F52">
        <v>100</v>
      </c>
      <c r="G52" t="s">
        <v>68</v>
      </c>
    </row>
    <row r="53" spans="1:7" x14ac:dyDescent="0.3">
      <c r="A53">
        <v>206</v>
      </c>
      <c r="B53" t="s">
        <v>71</v>
      </c>
      <c r="C53">
        <v>70</v>
      </c>
      <c r="D53" t="s">
        <v>15</v>
      </c>
      <c r="G53" t="s">
        <v>68</v>
      </c>
    </row>
    <row r="54" spans="1:7" x14ac:dyDescent="0.3">
      <c r="A54">
        <v>58</v>
      </c>
      <c r="B54" t="s">
        <v>72</v>
      </c>
      <c r="C54">
        <v>70</v>
      </c>
      <c r="D54" t="s">
        <v>15</v>
      </c>
      <c r="G54" t="s">
        <v>68</v>
      </c>
    </row>
    <row r="55" spans="1:7" x14ac:dyDescent="0.3">
      <c r="A55">
        <v>76</v>
      </c>
      <c r="B55" t="s">
        <v>73</v>
      </c>
      <c r="C55">
        <v>70</v>
      </c>
      <c r="D55" t="s">
        <v>15</v>
      </c>
      <c r="G55" t="s">
        <v>68</v>
      </c>
    </row>
    <row r="56" spans="1:7" x14ac:dyDescent="0.3">
      <c r="A56">
        <v>207</v>
      </c>
      <c r="B56" t="s">
        <v>74</v>
      </c>
      <c r="C56">
        <v>70</v>
      </c>
      <c r="D56" t="s">
        <v>15</v>
      </c>
      <c r="G56" t="s">
        <v>68</v>
      </c>
    </row>
    <row r="57" spans="1:7" x14ac:dyDescent="0.3">
      <c r="A57">
        <v>60</v>
      </c>
      <c r="B57" t="s">
        <v>75</v>
      </c>
      <c r="C57">
        <v>70</v>
      </c>
      <c r="D57" t="s">
        <v>15</v>
      </c>
      <c r="G57" t="s">
        <v>68</v>
      </c>
    </row>
    <row r="58" spans="1:7" x14ac:dyDescent="0.3">
      <c r="A58">
        <v>61</v>
      </c>
      <c r="B58" t="s">
        <v>76</v>
      </c>
      <c r="C58">
        <v>70</v>
      </c>
      <c r="D58" t="s">
        <v>15</v>
      </c>
      <c r="G58" t="s">
        <v>68</v>
      </c>
    </row>
    <row r="59" spans="1:7" x14ac:dyDescent="0.3">
      <c r="A59">
        <v>62</v>
      </c>
      <c r="B59" t="s">
        <v>77</v>
      </c>
      <c r="C59">
        <v>70</v>
      </c>
      <c r="D59" t="s">
        <v>15</v>
      </c>
      <c r="G59" t="s">
        <v>68</v>
      </c>
    </row>
    <row r="60" spans="1:7" x14ac:dyDescent="0.3">
      <c r="A60">
        <v>63</v>
      </c>
      <c r="B60" t="s">
        <v>78</v>
      </c>
      <c r="C60">
        <v>70</v>
      </c>
      <c r="D60" t="s">
        <v>15</v>
      </c>
      <c r="E60" t="s">
        <v>27</v>
      </c>
      <c r="F60">
        <v>200</v>
      </c>
      <c r="G60" t="s">
        <v>68</v>
      </c>
    </row>
    <row r="61" spans="1:7" x14ac:dyDescent="0.3">
      <c r="A61">
        <v>208</v>
      </c>
      <c r="B61" t="s">
        <v>80</v>
      </c>
      <c r="C61">
        <v>70</v>
      </c>
      <c r="D61" t="s">
        <v>15</v>
      </c>
      <c r="G61" t="s">
        <v>68</v>
      </c>
    </row>
    <row r="62" spans="1:7" x14ac:dyDescent="0.3">
      <c r="A62">
        <v>57</v>
      </c>
      <c r="B62" t="s">
        <v>81</v>
      </c>
      <c r="C62">
        <v>70</v>
      </c>
      <c r="D62" t="s">
        <v>15</v>
      </c>
      <c r="G62" t="s">
        <v>68</v>
      </c>
    </row>
    <row r="63" spans="1:7" x14ac:dyDescent="0.3">
      <c r="A63">
        <v>65</v>
      </c>
      <c r="B63" t="s">
        <v>82</v>
      </c>
      <c r="C63">
        <v>70</v>
      </c>
      <c r="D63" t="s">
        <v>11</v>
      </c>
      <c r="G63" t="s">
        <v>31</v>
      </c>
    </row>
    <row r="64" spans="1:7" x14ac:dyDescent="0.3">
      <c r="A64">
        <v>66</v>
      </c>
      <c r="B64" t="s">
        <v>83</v>
      </c>
      <c r="C64">
        <v>70</v>
      </c>
      <c r="D64" t="s">
        <v>11</v>
      </c>
      <c r="E64" t="s">
        <v>27</v>
      </c>
      <c r="F64">
        <v>160</v>
      </c>
      <c r="G64" t="s">
        <v>31</v>
      </c>
    </row>
    <row r="65" spans="1:7" x14ac:dyDescent="0.3">
      <c r="A65">
        <v>209</v>
      </c>
      <c r="B65" t="s">
        <v>84</v>
      </c>
      <c r="C65">
        <v>70</v>
      </c>
      <c r="D65" t="s">
        <v>15</v>
      </c>
      <c r="E65" t="s">
        <v>27</v>
      </c>
      <c r="F65">
        <v>200</v>
      </c>
      <c r="G65" t="s">
        <v>31</v>
      </c>
    </row>
    <row r="66" spans="1:7" x14ac:dyDescent="0.3">
      <c r="A66">
        <v>210</v>
      </c>
      <c r="B66" t="s">
        <v>85</v>
      </c>
      <c r="C66">
        <v>70</v>
      </c>
      <c r="D66" t="s">
        <v>15</v>
      </c>
      <c r="G66" t="s">
        <v>31</v>
      </c>
    </row>
    <row r="67" spans="1:7" x14ac:dyDescent="0.3">
      <c r="A67">
        <v>67</v>
      </c>
      <c r="B67" t="s">
        <v>86</v>
      </c>
      <c r="C67">
        <v>70</v>
      </c>
      <c r="D67" t="s">
        <v>11</v>
      </c>
      <c r="G67" t="s">
        <v>31</v>
      </c>
    </row>
    <row r="68" spans="1:7" x14ac:dyDescent="0.3">
      <c r="A68">
        <v>68</v>
      </c>
      <c r="B68" t="s">
        <v>87</v>
      </c>
      <c r="C68">
        <v>70</v>
      </c>
      <c r="D68" t="s">
        <v>15</v>
      </c>
      <c r="G68" t="s">
        <v>31</v>
      </c>
    </row>
    <row r="69" spans="1:7" x14ac:dyDescent="0.3">
      <c r="A69">
        <v>69</v>
      </c>
      <c r="B69" t="s">
        <v>88</v>
      </c>
      <c r="C69">
        <v>70</v>
      </c>
      <c r="D69" t="s">
        <v>15</v>
      </c>
      <c r="E69" t="s">
        <v>27</v>
      </c>
      <c r="F69">
        <v>100</v>
      </c>
      <c r="G69" t="s">
        <v>31</v>
      </c>
    </row>
    <row r="70" spans="1:7" x14ac:dyDescent="0.3">
      <c r="A70">
        <v>70</v>
      </c>
      <c r="B70" t="s">
        <v>89</v>
      </c>
      <c r="C70">
        <v>240</v>
      </c>
      <c r="D70" t="s">
        <v>11</v>
      </c>
      <c r="G70" t="s">
        <v>31</v>
      </c>
    </row>
    <row r="71" spans="1:7" x14ac:dyDescent="0.3">
      <c r="A71">
        <v>71</v>
      </c>
      <c r="B71" t="s">
        <v>90</v>
      </c>
      <c r="C71">
        <v>240</v>
      </c>
      <c r="D71" t="s">
        <v>11</v>
      </c>
      <c r="G71" t="s">
        <v>91</v>
      </c>
    </row>
    <row r="72" spans="1:7" x14ac:dyDescent="0.3">
      <c r="A72">
        <v>72</v>
      </c>
      <c r="B72" t="s">
        <v>92</v>
      </c>
      <c r="C72">
        <v>240</v>
      </c>
      <c r="D72" t="s">
        <v>11</v>
      </c>
      <c r="G72" t="s">
        <v>91</v>
      </c>
    </row>
    <row r="73" spans="1:7" x14ac:dyDescent="0.3">
      <c r="A73">
        <v>73</v>
      </c>
      <c r="B73" t="s">
        <v>93</v>
      </c>
      <c r="C73">
        <v>70</v>
      </c>
      <c r="D73" t="s">
        <v>11</v>
      </c>
      <c r="G73" t="s">
        <v>91</v>
      </c>
    </row>
    <row r="74" spans="1:7" x14ac:dyDescent="0.3">
      <c r="A74">
        <v>74</v>
      </c>
      <c r="B74" t="s">
        <v>94</v>
      </c>
      <c r="C74">
        <v>70</v>
      </c>
      <c r="D74" t="s">
        <v>15</v>
      </c>
      <c r="G74" t="s">
        <v>91</v>
      </c>
    </row>
    <row r="75" spans="1:7" x14ac:dyDescent="0.3">
      <c r="A75">
        <v>75</v>
      </c>
      <c r="B75" t="s">
        <v>95</v>
      </c>
      <c r="C75">
        <v>70</v>
      </c>
      <c r="D75" t="s">
        <v>15</v>
      </c>
      <c r="G75" t="s">
        <v>91</v>
      </c>
    </row>
    <row r="76" spans="1:7" x14ac:dyDescent="0.3">
      <c r="A76">
        <v>85</v>
      </c>
      <c r="B76" t="s">
        <v>96</v>
      </c>
      <c r="C76">
        <v>70</v>
      </c>
      <c r="D76" t="s">
        <v>15</v>
      </c>
      <c r="G76" t="s">
        <v>91</v>
      </c>
    </row>
    <row r="77" spans="1:7" x14ac:dyDescent="0.3">
      <c r="A77">
        <v>77</v>
      </c>
      <c r="B77" t="s">
        <v>97</v>
      </c>
      <c r="C77">
        <v>240</v>
      </c>
      <c r="D77" t="s">
        <v>11</v>
      </c>
      <c r="G77" t="s">
        <v>91</v>
      </c>
    </row>
    <row r="78" spans="1:7" x14ac:dyDescent="0.3">
      <c r="A78">
        <v>78</v>
      </c>
      <c r="B78" t="s">
        <v>98</v>
      </c>
      <c r="C78">
        <v>240</v>
      </c>
      <c r="D78" t="s">
        <v>11</v>
      </c>
      <c r="G78" t="s">
        <v>91</v>
      </c>
    </row>
    <row r="79" spans="1:7" x14ac:dyDescent="0.3">
      <c r="A79">
        <v>79</v>
      </c>
      <c r="B79" t="s">
        <v>99</v>
      </c>
      <c r="C79">
        <v>240</v>
      </c>
      <c r="D79" t="s">
        <v>11</v>
      </c>
      <c r="E79" t="s">
        <v>100</v>
      </c>
      <c r="G79" t="s">
        <v>91</v>
      </c>
    </row>
    <row r="80" spans="1:7" x14ac:dyDescent="0.3">
      <c r="A80">
        <v>80</v>
      </c>
      <c r="B80" t="s">
        <v>101</v>
      </c>
      <c r="C80">
        <v>240</v>
      </c>
      <c r="D80" t="s">
        <v>11</v>
      </c>
      <c r="G80" t="s">
        <v>31</v>
      </c>
    </row>
    <row r="81" spans="1:7" x14ac:dyDescent="0.3">
      <c r="A81">
        <v>81</v>
      </c>
      <c r="B81" t="s">
        <v>102</v>
      </c>
      <c r="C81">
        <v>70</v>
      </c>
      <c r="D81" t="s">
        <v>15</v>
      </c>
      <c r="G81" t="s">
        <v>31</v>
      </c>
    </row>
    <row r="82" spans="1:7" x14ac:dyDescent="0.3">
      <c r="A82">
        <v>82</v>
      </c>
      <c r="B82" t="s">
        <v>103</v>
      </c>
      <c r="C82">
        <v>70</v>
      </c>
      <c r="D82" t="s">
        <v>15</v>
      </c>
      <c r="G82" t="s">
        <v>31</v>
      </c>
    </row>
    <row r="83" spans="1:7" x14ac:dyDescent="0.3">
      <c r="A83">
        <v>83</v>
      </c>
      <c r="B83" t="s">
        <v>104</v>
      </c>
      <c r="C83">
        <v>70</v>
      </c>
      <c r="D83" t="s">
        <v>15</v>
      </c>
      <c r="G83" t="s">
        <v>31</v>
      </c>
    </row>
    <row r="84" spans="1:7" x14ac:dyDescent="0.3">
      <c r="A84">
        <v>211</v>
      </c>
      <c r="B84" t="s">
        <v>105</v>
      </c>
      <c r="C84">
        <v>70</v>
      </c>
      <c r="D84" t="s">
        <v>15</v>
      </c>
      <c r="G84" t="s">
        <v>31</v>
      </c>
    </row>
    <row r="85" spans="1:7" x14ac:dyDescent="0.3">
      <c r="A85">
        <v>212</v>
      </c>
      <c r="B85" t="s">
        <v>106</v>
      </c>
      <c r="C85">
        <v>70</v>
      </c>
      <c r="D85" t="s">
        <v>15</v>
      </c>
      <c r="G85" t="s">
        <v>31</v>
      </c>
    </row>
    <row r="86" spans="1:7" x14ac:dyDescent="0.3">
      <c r="A86">
        <v>84</v>
      </c>
      <c r="B86" t="s">
        <v>107</v>
      </c>
      <c r="C86">
        <v>70</v>
      </c>
      <c r="D86" t="s">
        <v>15</v>
      </c>
      <c r="G86" t="s">
        <v>31</v>
      </c>
    </row>
    <row r="87" spans="1:7" x14ac:dyDescent="0.3">
      <c r="A87">
        <v>89</v>
      </c>
      <c r="B87" t="s">
        <v>108</v>
      </c>
      <c r="C87">
        <v>70</v>
      </c>
      <c r="D87" t="s">
        <v>15</v>
      </c>
      <c r="E87" t="s">
        <v>27</v>
      </c>
      <c r="F87">
        <v>200</v>
      </c>
      <c r="G87" t="s">
        <v>31</v>
      </c>
    </row>
    <row r="88" spans="1:7" x14ac:dyDescent="0.3">
      <c r="A88">
        <v>213</v>
      </c>
      <c r="B88" t="s">
        <v>109</v>
      </c>
      <c r="C88">
        <v>70</v>
      </c>
      <c r="D88" t="s">
        <v>15</v>
      </c>
      <c r="G88" t="s">
        <v>31</v>
      </c>
    </row>
    <row r="89" spans="1:7" x14ac:dyDescent="0.3">
      <c r="A89">
        <v>86</v>
      </c>
      <c r="B89" t="s">
        <v>110</v>
      </c>
      <c r="C89">
        <v>70</v>
      </c>
      <c r="D89" t="s">
        <v>15</v>
      </c>
      <c r="G89" t="s">
        <v>31</v>
      </c>
    </row>
    <row r="90" spans="1:7" x14ac:dyDescent="0.3">
      <c r="A90">
        <v>95</v>
      </c>
      <c r="B90" t="s">
        <v>111</v>
      </c>
      <c r="C90">
        <v>70</v>
      </c>
      <c r="D90" t="s">
        <v>15</v>
      </c>
      <c r="F90">
        <v>50</v>
      </c>
      <c r="G90" t="s">
        <v>31</v>
      </c>
    </row>
    <row r="91" spans="1:7" x14ac:dyDescent="0.3">
      <c r="A91">
        <v>88</v>
      </c>
      <c r="B91" t="s">
        <v>112</v>
      </c>
      <c r="C91">
        <v>70</v>
      </c>
      <c r="D91" t="s">
        <v>15</v>
      </c>
      <c r="G91" t="s">
        <v>31</v>
      </c>
    </row>
    <row r="92" spans="1:7" x14ac:dyDescent="0.3">
      <c r="A92">
        <v>87</v>
      </c>
      <c r="B92" t="s">
        <v>113</v>
      </c>
      <c r="C92">
        <v>70</v>
      </c>
      <c r="D92" t="s">
        <v>15</v>
      </c>
      <c r="G92" t="s">
        <v>31</v>
      </c>
    </row>
    <row r="93" spans="1:7" x14ac:dyDescent="0.3">
      <c r="A93">
        <v>214</v>
      </c>
      <c r="B93" t="s">
        <v>114</v>
      </c>
      <c r="C93">
        <v>70</v>
      </c>
      <c r="D93" t="s">
        <v>15</v>
      </c>
      <c r="G93" t="s">
        <v>31</v>
      </c>
    </row>
    <row r="94" spans="1:7" x14ac:dyDescent="0.3">
      <c r="A94">
        <v>215</v>
      </c>
      <c r="B94" t="s">
        <v>115</v>
      </c>
      <c r="C94">
        <v>70</v>
      </c>
      <c r="D94" t="s">
        <v>15</v>
      </c>
      <c r="G94" t="s">
        <v>31</v>
      </c>
    </row>
    <row r="95" spans="1:7" x14ac:dyDescent="0.3">
      <c r="A95">
        <v>90</v>
      </c>
      <c r="B95" t="s">
        <v>116</v>
      </c>
      <c r="C95">
        <v>240</v>
      </c>
      <c r="D95" t="s">
        <v>15</v>
      </c>
      <c r="E95" t="s">
        <v>27</v>
      </c>
      <c r="F95">
        <v>50</v>
      </c>
      <c r="G95" t="s">
        <v>117</v>
      </c>
    </row>
    <row r="96" spans="1:7" x14ac:dyDescent="0.3">
      <c r="A96">
        <v>91</v>
      </c>
      <c r="B96" t="s">
        <v>118</v>
      </c>
      <c r="C96">
        <v>240</v>
      </c>
      <c r="D96" t="s">
        <v>15</v>
      </c>
      <c r="E96" t="s">
        <v>27</v>
      </c>
      <c r="F96">
        <v>50</v>
      </c>
      <c r="G96" t="s">
        <v>117</v>
      </c>
    </row>
    <row r="97" spans="1:7" x14ac:dyDescent="0.3">
      <c r="A97">
        <v>92</v>
      </c>
      <c r="B97" t="s">
        <v>119</v>
      </c>
      <c r="C97">
        <v>240</v>
      </c>
      <c r="D97" t="s">
        <v>15</v>
      </c>
      <c r="G97" t="s">
        <v>117</v>
      </c>
    </row>
    <row r="98" spans="1:7" x14ac:dyDescent="0.3">
      <c r="A98">
        <v>93</v>
      </c>
      <c r="B98" t="s">
        <v>120</v>
      </c>
      <c r="C98">
        <v>240</v>
      </c>
      <c r="D98" t="s">
        <v>15</v>
      </c>
      <c r="G98" t="s">
        <v>117</v>
      </c>
    </row>
    <row r="99" spans="1:7" x14ac:dyDescent="0.3">
      <c r="A99">
        <v>94</v>
      </c>
      <c r="B99" t="s">
        <v>121</v>
      </c>
      <c r="C99">
        <v>70</v>
      </c>
      <c r="D99" t="s">
        <v>15</v>
      </c>
      <c r="G99" t="s">
        <v>122</v>
      </c>
    </row>
    <row r="100" spans="1:7" x14ac:dyDescent="0.3">
      <c r="A100">
        <v>216</v>
      </c>
      <c r="B100" t="s">
        <v>123</v>
      </c>
      <c r="C100">
        <v>70</v>
      </c>
      <c r="D100" t="s">
        <v>15</v>
      </c>
      <c r="G100" t="s">
        <v>122</v>
      </c>
    </row>
    <row r="101" spans="1:7" x14ac:dyDescent="0.3">
      <c r="A101">
        <v>100</v>
      </c>
      <c r="B101" t="s">
        <v>124</v>
      </c>
      <c r="C101">
        <v>70</v>
      </c>
      <c r="D101" t="s">
        <v>15</v>
      </c>
      <c r="E101" t="s">
        <v>27</v>
      </c>
      <c r="F101">
        <v>100</v>
      </c>
      <c r="G101" t="s">
        <v>122</v>
      </c>
    </row>
    <row r="102" spans="1:7" x14ac:dyDescent="0.3">
      <c r="A102">
        <v>217</v>
      </c>
      <c r="B102" t="s">
        <v>125</v>
      </c>
      <c r="C102">
        <v>70</v>
      </c>
      <c r="D102" t="s">
        <v>15</v>
      </c>
      <c r="G102" t="s">
        <v>122</v>
      </c>
    </row>
    <row r="103" spans="1:7" x14ac:dyDescent="0.3">
      <c r="A103">
        <v>96</v>
      </c>
      <c r="B103" t="s">
        <v>126</v>
      </c>
      <c r="C103">
        <v>240</v>
      </c>
      <c r="D103" t="s">
        <v>15</v>
      </c>
      <c r="G103" t="s">
        <v>117</v>
      </c>
    </row>
    <row r="104" spans="1:7" x14ac:dyDescent="0.3">
      <c r="A104">
        <v>97</v>
      </c>
      <c r="B104" t="s">
        <v>127</v>
      </c>
      <c r="C104">
        <v>240</v>
      </c>
      <c r="D104" t="s">
        <v>15</v>
      </c>
      <c r="G104" t="s">
        <v>117</v>
      </c>
    </row>
    <row r="105" spans="1:7" x14ac:dyDescent="0.3">
      <c r="A105">
        <v>98</v>
      </c>
      <c r="B105" t="s">
        <v>128</v>
      </c>
      <c r="C105">
        <v>240</v>
      </c>
      <c r="D105" t="s">
        <v>15</v>
      </c>
      <c r="G105" t="s">
        <v>117</v>
      </c>
    </row>
    <row r="106" spans="1:7" x14ac:dyDescent="0.3">
      <c r="A106">
        <v>99</v>
      </c>
      <c r="B106" t="s">
        <v>129</v>
      </c>
      <c r="C106">
        <v>240</v>
      </c>
      <c r="D106" t="s">
        <v>15</v>
      </c>
      <c r="G106" t="s">
        <v>117</v>
      </c>
    </row>
    <row r="107" spans="1:7" x14ac:dyDescent="0.3">
      <c r="A107">
        <v>104</v>
      </c>
      <c r="B107" t="s">
        <v>130</v>
      </c>
      <c r="C107">
        <v>70</v>
      </c>
      <c r="D107" t="s">
        <v>15</v>
      </c>
      <c r="E107" t="s">
        <v>27</v>
      </c>
      <c r="F107">
        <v>200</v>
      </c>
      <c r="G107" t="s">
        <v>117</v>
      </c>
    </row>
    <row r="108" spans="1:7" x14ac:dyDescent="0.3">
      <c r="A108">
        <v>204</v>
      </c>
      <c r="B108" t="s">
        <v>131</v>
      </c>
      <c r="C108">
        <v>70</v>
      </c>
      <c r="D108" t="s">
        <v>15</v>
      </c>
      <c r="G108" t="s">
        <v>117</v>
      </c>
    </row>
    <row r="109" spans="1:7" x14ac:dyDescent="0.3">
      <c r="A109">
        <v>101</v>
      </c>
      <c r="B109" t="s">
        <v>132</v>
      </c>
      <c r="C109">
        <v>240</v>
      </c>
      <c r="D109" t="s">
        <v>15</v>
      </c>
      <c r="G109" t="s">
        <v>117</v>
      </c>
    </row>
    <row r="110" spans="1:7" x14ac:dyDescent="0.3">
      <c r="A110">
        <v>102</v>
      </c>
      <c r="B110" t="s">
        <v>133</v>
      </c>
      <c r="C110">
        <v>240</v>
      </c>
      <c r="D110" t="s">
        <v>15</v>
      </c>
      <c r="G110" t="s">
        <v>117</v>
      </c>
    </row>
    <row r="111" spans="1:7" x14ac:dyDescent="0.3">
      <c r="A111">
        <v>103</v>
      </c>
      <c r="B111" t="s">
        <v>134</v>
      </c>
      <c r="C111">
        <v>240</v>
      </c>
      <c r="D111" t="s">
        <v>15</v>
      </c>
      <c r="E111" t="s">
        <v>27</v>
      </c>
      <c r="F111">
        <v>50</v>
      </c>
      <c r="G111" t="s">
        <v>117</v>
      </c>
    </row>
    <row r="112" spans="1:7" x14ac:dyDescent="0.3">
      <c r="A112">
        <v>105</v>
      </c>
      <c r="B112" t="s">
        <v>135</v>
      </c>
      <c r="C112">
        <v>70</v>
      </c>
      <c r="D112" t="s">
        <v>15</v>
      </c>
      <c r="E112" t="s">
        <v>27</v>
      </c>
      <c r="F112">
        <v>160</v>
      </c>
      <c r="G112" t="s">
        <v>117</v>
      </c>
    </row>
    <row r="113" spans="1:7" x14ac:dyDescent="0.3">
      <c r="A113">
        <v>218</v>
      </c>
      <c r="B113" t="s">
        <v>136</v>
      </c>
      <c r="C113">
        <v>70</v>
      </c>
      <c r="D113" t="s">
        <v>15</v>
      </c>
      <c r="E113" t="s">
        <v>27</v>
      </c>
      <c r="F113">
        <v>100</v>
      </c>
      <c r="G113" t="s">
        <v>117</v>
      </c>
    </row>
    <row r="114" spans="1:7" x14ac:dyDescent="0.3">
      <c r="A114">
        <v>106</v>
      </c>
      <c r="B114" t="s">
        <v>137</v>
      </c>
      <c r="C114">
        <v>240</v>
      </c>
      <c r="D114" t="s">
        <v>15</v>
      </c>
      <c r="G114" t="s">
        <v>117</v>
      </c>
    </row>
    <row r="115" spans="1:7" x14ac:dyDescent="0.3">
      <c r="A115">
        <v>219</v>
      </c>
      <c r="B115" t="s">
        <v>138</v>
      </c>
      <c r="C115">
        <v>240</v>
      </c>
      <c r="D115" t="s">
        <v>15</v>
      </c>
      <c r="G115" t="s">
        <v>117</v>
      </c>
    </row>
    <row r="116" spans="1:7" x14ac:dyDescent="0.3">
      <c r="A116">
        <v>115</v>
      </c>
      <c r="B116" t="s">
        <v>139</v>
      </c>
      <c r="C116">
        <v>240</v>
      </c>
      <c r="D116" t="s">
        <v>15</v>
      </c>
      <c r="G116" t="s">
        <v>117</v>
      </c>
    </row>
    <row r="117" spans="1:7" x14ac:dyDescent="0.3">
      <c r="A117">
        <v>107</v>
      </c>
      <c r="B117" t="s">
        <v>140</v>
      </c>
      <c r="C117">
        <v>240</v>
      </c>
      <c r="D117" t="s">
        <v>15</v>
      </c>
      <c r="G117" t="s">
        <v>117</v>
      </c>
    </row>
    <row r="118" spans="1:7" x14ac:dyDescent="0.3">
      <c r="A118">
        <v>108</v>
      </c>
      <c r="B118" t="s">
        <v>141</v>
      </c>
      <c r="C118">
        <v>240</v>
      </c>
      <c r="D118" t="s">
        <v>15</v>
      </c>
      <c r="G118" t="s">
        <v>117</v>
      </c>
    </row>
    <row r="119" spans="1:7" x14ac:dyDescent="0.3">
      <c r="A119">
        <v>109</v>
      </c>
      <c r="B119" t="s">
        <v>142</v>
      </c>
      <c r="C119">
        <v>240</v>
      </c>
      <c r="D119" t="s">
        <v>15</v>
      </c>
      <c r="G119" t="s">
        <v>117</v>
      </c>
    </row>
    <row r="120" spans="1:7" x14ac:dyDescent="0.3">
      <c r="A120">
        <v>110</v>
      </c>
      <c r="B120" t="s">
        <v>143</v>
      </c>
      <c r="C120">
        <v>240</v>
      </c>
      <c r="D120" t="s">
        <v>15</v>
      </c>
      <c r="E120" t="s">
        <v>144</v>
      </c>
      <c r="G120" t="s">
        <v>117</v>
      </c>
    </row>
    <row r="121" spans="1:7" x14ac:dyDescent="0.3">
      <c r="A121">
        <v>111</v>
      </c>
      <c r="B121" t="s">
        <v>145</v>
      </c>
      <c r="C121">
        <v>240</v>
      </c>
      <c r="D121" t="s">
        <v>15</v>
      </c>
      <c r="G121" t="s">
        <v>117</v>
      </c>
    </row>
    <row r="122" spans="1:7" x14ac:dyDescent="0.3">
      <c r="A122">
        <v>112</v>
      </c>
      <c r="B122" t="s">
        <v>146</v>
      </c>
      <c r="C122">
        <v>150</v>
      </c>
      <c r="D122" t="s">
        <v>15</v>
      </c>
      <c r="G122" t="s">
        <v>117</v>
      </c>
    </row>
    <row r="123" spans="1:7" x14ac:dyDescent="0.3">
      <c r="A123">
        <v>113</v>
      </c>
      <c r="B123" t="s">
        <v>147</v>
      </c>
      <c r="C123">
        <v>150</v>
      </c>
      <c r="D123" t="s">
        <v>15</v>
      </c>
      <c r="G123" t="s">
        <v>117</v>
      </c>
    </row>
    <row r="124" spans="1:7" x14ac:dyDescent="0.3">
      <c r="A124">
        <v>114</v>
      </c>
      <c r="B124" t="s">
        <v>148</v>
      </c>
      <c r="C124">
        <v>150</v>
      </c>
      <c r="D124" t="s">
        <v>15</v>
      </c>
      <c r="E124" t="s">
        <v>27</v>
      </c>
      <c r="F124">
        <v>50</v>
      </c>
      <c r="G124" t="s">
        <v>117</v>
      </c>
    </row>
    <row r="125" spans="1:7" x14ac:dyDescent="0.3">
      <c r="A125">
        <v>121</v>
      </c>
      <c r="B125" t="s">
        <v>150</v>
      </c>
      <c r="C125">
        <v>150</v>
      </c>
      <c r="D125" t="s">
        <v>15</v>
      </c>
      <c r="G125" t="s">
        <v>117</v>
      </c>
    </row>
    <row r="126" spans="1:7" x14ac:dyDescent="0.3">
      <c r="A126">
        <v>116</v>
      </c>
      <c r="B126" t="s">
        <v>151</v>
      </c>
      <c r="C126">
        <v>150</v>
      </c>
      <c r="D126" t="s">
        <v>15</v>
      </c>
      <c r="G126" t="s">
        <v>117</v>
      </c>
    </row>
    <row r="127" spans="1:7" x14ac:dyDescent="0.3">
      <c r="A127">
        <v>132</v>
      </c>
      <c r="B127" t="s">
        <v>152</v>
      </c>
      <c r="C127">
        <v>150</v>
      </c>
      <c r="D127" t="s">
        <v>15</v>
      </c>
      <c r="G127" t="s">
        <v>117</v>
      </c>
    </row>
    <row r="128" spans="1:7" x14ac:dyDescent="0.3">
      <c r="A128">
        <v>118</v>
      </c>
      <c r="B128" t="s">
        <v>153</v>
      </c>
      <c r="C128">
        <v>150</v>
      </c>
      <c r="D128" t="s">
        <v>15</v>
      </c>
      <c r="G128" t="s">
        <v>117</v>
      </c>
    </row>
    <row r="129" spans="1:7" x14ac:dyDescent="0.3">
      <c r="A129">
        <v>119</v>
      </c>
      <c r="B129" t="s">
        <v>154</v>
      </c>
      <c r="C129">
        <v>150</v>
      </c>
      <c r="D129" t="s">
        <v>15</v>
      </c>
      <c r="G129" t="s">
        <v>117</v>
      </c>
    </row>
    <row r="130" spans="1:7" x14ac:dyDescent="0.3">
      <c r="A130">
        <v>120</v>
      </c>
      <c r="B130" t="s">
        <v>155</v>
      </c>
      <c r="C130">
        <v>150</v>
      </c>
      <c r="D130" t="s">
        <v>15</v>
      </c>
      <c r="G130" t="s">
        <v>117</v>
      </c>
    </row>
    <row r="131" spans="1:7" x14ac:dyDescent="0.3">
      <c r="A131">
        <v>117</v>
      </c>
      <c r="B131" t="s">
        <v>156</v>
      </c>
      <c r="C131">
        <v>150</v>
      </c>
      <c r="D131" t="s">
        <v>15</v>
      </c>
      <c r="G131" t="s">
        <v>117</v>
      </c>
    </row>
    <row r="132" spans="1:7" x14ac:dyDescent="0.3">
      <c r="A132">
        <v>122</v>
      </c>
      <c r="B132" t="s">
        <v>157</v>
      </c>
      <c r="C132">
        <v>240</v>
      </c>
      <c r="D132" t="s">
        <v>15</v>
      </c>
      <c r="G132" t="s">
        <v>158</v>
      </c>
    </row>
    <row r="133" spans="1:7" x14ac:dyDescent="0.3">
      <c r="A133">
        <v>123</v>
      </c>
      <c r="B133" t="s">
        <v>159</v>
      </c>
      <c r="C133">
        <v>240</v>
      </c>
      <c r="D133" t="s">
        <v>15</v>
      </c>
      <c r="G133" t="s">
        <v>158</v>
      </c>
    </row>
    <row r="134" spans="1:7" x14ac:dyDescent="0.3">
      <c r="A134">
        <v>124</v>
      </c>
      <c r="B134" t="s">
        <v>160</v>
      </c>
      <c r="C134">
        <v>240</v>
      </c>
      <c r="D134" t="s">
        <v>15</v>
      </c>
      <c r="G134" t="s">
        <v>158</v>
      </c>
    </row>
    <row r="135" spans="1:7" x14ac:dyDescent="0.3">
      <c r="A135">
        <v>125</v>
      </c>
      <c r="B135" t="s">
        <v>161</v>
      </c>
      <c r="C135">
        <v>240</v>
      </c>
      <c r="D135" t="s">
        <v>15</v>
      </c>
      <c r="E135" t="s">
        <v>27</v>
      </c>
      <c r="F135">
        <v>100</v>
      </c>
      <c r="G135" t="s">
        <v>158</v>
      </c>
    </row>
    <row r="136" spans="1:7" x14ac:dyDescent="0.3">
      <c r="A136">
        <v>126</v>
      </c>
      <c r="B136" t="s">
        <v>162</v>
      </c>
      <c r="C136">
        <v>240</v>
      </c>
      <c r="D136" t="s">
        <v>15</v>
      </c>
      <c r="E136" t="s">
        <v>27</v>
      </c>
      <c r="F136">
        <v>100</v>
      </c>
      <c r="G136" t="s">
        <v>158</v>
      </c>
    </row>
    <row r="137" spans="1:7" x14ac:dyDescent="0.3">
      <c r="A137">
        <v>127</v>
      </c>
      <c r="B137" t="s">
        <v>163</v>
      </c>
      <c r="C137">
        <v>240</v>
      </c>
      <c r="D137" t="s">
        <v>15</v>
      </c>
      <c r="G137" t="s">
        <v>158</v>
      </c>
    </row>
    <row r="138" spans="1:7" x14ac:dyDescent="0.3">
      <c r="A138">
        <v>220</v>
      </c>
      <c r="B138" t="s">
        <v>164</v>
      </c>
      <c r="C138">
        <v>240</v>
      </c>
      <c r="D138" t="s">
        <v>15</v>
      </c>
      <c r="G138" t="s">
        <v>158</v>
      </c>
    </row>
    <row r="139" spans="1:7" x14ac:dyDescent="0.3">
      <c r="A139">
        <v>128</v>
      </c>
      <c r="B139" t="s">
        <v>165</v>
      </c>
      <c r="C139">
        <v>240</v>
      </c>
      <c r="D139" t="s">
        <v>15</v>
      </c>
      <c r="G139" t="s">
        <v>158</v>
      </c>
    </row>
    <row r="140" spans="1:7" x14ac:dyDescent="0.3">
      <c r="A140">
        <v>129</v>
      </c>
      <c r="B140" t="s">
        <v>166</v>
      </c>
      <c r="C140">
        <v>240</v>
      </c>
      <c r="D140" t="s">
        <v>15</v>
      </c>
      <c r="G140" t="s">
        <v>167</v>
      </c>
    </row>
    <row r="141" spans="1:7" x14ac:dyDescent="0.3">
      <c r="A141">
        <v>130</v>
      </c>
      <c r="B141" t="s">
        <v>168</v>
      </c>
      <c r="C141">
        <v>240</v>
      </c>
      <c r="D141" t="s">
        <v>15</v>
      </c>
      <c r="E141" t="s">
        <v>27</v>
      </c>
      <c r="F141">
        <v>100</v>
      </c>
      <c r="G141" t="s">
        <v>167</v>
      </c>
    </row>
    <row r="142" spans="1:7" x14ac:dyDescent="0.3">
      <c r="A142">
        <v>131</v>
      </c>
      <c r="B142" t="s">
        <v>169</v>
      </c>
      <c r="C142">
        <v>240</v>
      </c>
      <c r="D142" t="s">
        <v>15</v>
      </c>
      <c r="G142" t="s">
        <v>167</v>
      </c>
    </row>
    <row r="143" spans="1:7" x14ac:dyDescent="0.3">
      <c r="A143">
        <v>134</v>
      </c>
      <c r="B143" t="s">
        <v>170</v>
      </c>
      <c r="C143">
        <v>70</v>
      </c>
      <c r="D143" t="s">
        <v>15</v>
      </c>
      <c r="G143" t="s">
        <v>167</v>
      </c>
    </row>
    <row r="144" spans="1:7" x14ac:dyDescent="0.3">
      <c r="A144">
        <v>221</v>
      </c>
      <c r="B144" t="s">
        <v>171</v>
      </c>
      <c r="C144">
        <v>70</v>
      </c>
      <c r="D144" t="s">
        <v>15</v>
      </c>
      <c r="G144" t="s">
        <v>167</v>
      </c>
    </row>
    <row r="145" spans="1:7" x14ac:dyDescent="0.3">
      <c r="A145">
        <v>133</v>
      </c>
      <c r="B145" t="s">
        <v>172</v>
      </c>
      <c r="C145">
        <v>240</v>
      </c>
      <c r="D145" t="s">
        <v>15</v>
      </c>
      <c r="E145" t="s">
        <v>27</v>
      </c>
      <c r="F145">
        <v>100</v>
      </c>
      <c r="G145" t="s">
        <v>167</v>
      </c>
    </row>
    <row r="146" spans="1:7" x14ac:dyDescent="0.3">
      <c r="A146">
        <v>136</v>
      </c>
      <c r="B146" t="s">
        <v>173</v>
      </c>
      <c r="C146">
        <v>70</v>
      </c>
      <c r="D146" t="s">
        <v>15</v>
      </c>
      <c r="F146">
        <v>50</v>
      </c>
      <c r="G146" t="s">
        <v>167</v>
      </c>
    </row>
    <row r="147" spans="1:7" x14ac:dyDescent="0.3">
      <c r="A147">
        <v>222</v>
      </c>
      <c r="B147" t="s">
        <v>174</v>
      </c>
      <c r="C147">
        <v>240</v>
      </c>
      <c r="D147" t="s">
        <v>15</v>
      </c>
      <c r="G147" t="s">
        <v>167</v>
      </c>
    </row>
    <row r="148" spans="1:7" x14ac:dyDescent="0.3">
      <c r="A148">
        <v>135</v>
      </c>
      <c r="B148" t="s">
        <v>175</v>
      </c>
      <c r="C148">
        <v>240</v>
      </c>
      <c r="D148" t="s">
        <v>15</v>
      </c>
      <c r="E148" t="s">
        <v>27</v>
      </c>
      <c r="F148">
        <v>160</v>
      </c>
      <c r="G148" t="s">
        <v>167</v>
      </c>
    </row>
    <row r="149" spans="1:7" x14ac:dyDescent="0.3">
      <c r="A149">
        <v>149</v>
      </c>
      <c r="B149" t="s">
        <v>176</v>
      </c>
      <c r="C149">
        <v>70</v>
      </c>
      <c r="D149" t="s">
        <v>15</v>
      </c>
      <c r="E149" t="s">
        <v>27</v>
      </c>
      <c r="F149">
        <v>200</v>
      </c>
      <c r="G149" t="s">
        <v>167</v>
      </c>
    </row>
    <row r="150" spans="1:7" x14ac:dyDescent="0.3">
      <c r="A150">
        <v>223</v>
      </c>
      <c r="B150" t="s">
        <v>177</v>
      </c>
      <c r="C150">
        <v>70</v>
      </c>
      <c r="D150" t="s">
        <v>15</v>
      </c>
      <c r="G150" t="s">
        <v>167</v>
      </c>
    </row>
    <row r="151" spans="1:7" x14ac:dyDescent="0.3">
      <c r="A151">
        <v>137</v>
      </c>
      <c r="B151" t="s">
        <v>178</v>
      </c>
      <c r="C151">
        <v>240</v>
      </c>
      <c r="D151" t="s">
        <v>179</v>
      </c>
      <c r="G151" t="s">
        <v>167</v>
      </c>
    </row>
    <row r="152" spans="1:7" x14ac:dyDescent="0.3">
      <c r="A152">
        <v>138</v>
      </c>
      <c r="B152" t="s">
        <v>180</v>
      </c>
      <c r="C152">
        <v>240</v>
      </c>
      <c r="D152" t="s">
        <v>179</v>
      </c>
      <c r="G152" t="s">
        <v>167</v>
      </c>
    </row>
    <row r="153" spans="1:7" x14ac:dyDescent="0.3">
      <c r="A153">
        <v>139</v>
      </c>
      <c r="B153" t="s">
        <v>181</v>
      </c>
      <c r="C153">
        <v>240</v>
      </c>
      <c r="D153" t="s">
        <v>179</v>
      </c>
      <c r="G153" t="s">
        <v>167</v>
      </c>
    </row>
    <row r="154" spans="1:7" x14ac:dyDescent="0.3">
      <c r="A154">
        <v>140</v>
      </c>
      <c r="B154" t="s">
        <v>182</v>
      </c>
      <c r="C154">
        <v>240</v>
      </c>
      <c r="D154" t="s">
        <v>179</v>
      </c>
      <c r="G154" t="s">
        <v>167</v>
      </c>
    </row>
    <row r="155" spans="1:7" x14ac:dyDescent="0.3">
      <c r="A155">
        <v>141</v>
      </c>
      <c r="B155" t="s">
        <v>183</v>
      </c>
      <c r="C155">
        <v>240</v>
      </c>
      <c r="D155" t="s">
        <v>179</v>
      </c>
      <c r="G155" t="s">
        <v>167</v>
      </c>
    </row>
    <row r="156" spans="1:7" x14ac:dyDescent="0.3">
      <c r="A156">
        <v>142</v>
      </c>
      <c r="B156" t="s">
        <v>184</v>
      </c>
      <c r="C156">
        <v>240</v>
      </c>
      <c r="D156" t="s">
        <v>179</v>
      </c>
      <c r="E156" t="s">
        <v>100</v>
      </c>
      <c r="G156" t="s">
        <v>167</v>
      </c>
    </row>
    <row r="157" spans="1:7" x14ac:dyDescent="0.3">
      <c r="A157">
        <v>143</v>
      </c>
      <c r="B157" t="s">
        <v>185</v>
      </c>
      <c r="C157">
        <v>240</v>
      </c>
      <c r="D157" t="s">
        <v>15</v>
      </c>
      <c r="G157" t="s">
        <v>122</v>
      </c>
    </row>
    <row r="158" spans="1:7" x14ac:dyDescent="0.3">
      <c r="A158">
        <v>144</v>
      </c>
      <c r="B158" t="s">
        <v>186</v>
      </c>
      <c r="C158">
        <v>240</v>
      </c>
      <c r="D158" t="s">
        <v>179</v>
      </c>
      <c r="G158" t="s">
        <v>187</v>
      </c>
    </row>
    <row r="159" spans="1:7" x14ac:dyDescent="0.3">
      <c r="A159">
        <v>224</v>
      </c>
      <c r="B159" t="s">
        <v>188</v>
      </c>
      <c r="C159">
        <v>240</v>
      </c>
      <c r="D159" t="s">
        <v>15</v>
      </c>
      <c r="G159" t="s">
        <v>187</v>
      </c>
    </row>
    <row r="160" spans="1:7" x14ac:dyDescent="0.3">
      <c r="A160">
        <v>145</v>
      </c>
      <c r="B160" t="s">
        <v>189</v>
      </c>
      <c r="C160">
        <v>240</v>
      </c>
      <c r="D160" t="s">
        <v>179</v>
      </c>
      <c r="G160" t="s">
        <v>187</v>
      </c>
    </row>
    <row r="161" spans="1:7" x14ac:dyDescent="0.3">
      <c r="A161">
        <v>146</v>
      </c>
      <c r="B161" t="s">
        <v>190</v>
      </c>
      <c r="C161">
        <v>240</v>
      </c>
      <c r="D161" t="s">
        <v>179</v>
      </c>
      <c r="G161" t="s">
        <v>187</v>
      </c>
    </row>
    <row r="162" spans="1:7" x14ac:dyDescent="0.3">
      <c r="A162">
        <v>147</v>
      </c>
      <c r="B162" t="s">
        <v>191</v>
      </c>
      <c r="C162">
        <v>240</v>
      </c>
      <c r="D162" t="s">
        <v>179</v>
      </c>
      <c r="G162" t="s">
        <v>187</v>
      </c>
    </row>
    <row r="163" spans="1:7" x14ac:dyDescent="0.3">
      <c r="A163">
        <v>148</v>
      </c>
      <c r="B163" t="s">
        <v>192</v>
      </c>
      <c r="C163">
        <v>240</v>
      </c>
      <c r="D163" t="s">
        <v>179</v>
      </c>
      <c r="G163" t="s">
        <v>187</v>
      </c>
    </row>
    <row r="164" spans="1:7" x14ac:dyDescent="0.3">
      <c r="A164">
        <v>225</v>
      </c>
      <c r="B164" t="s">
        <v>193</v>
      </c>
      <c r="C164">
        <v>240</v>
      </c>
      <c r="D164" t="s">
        <v>179</v>
      </c>
      <c r="G164" t="s">
        <v>187</v>
      </c>
    </row>
    <row r="165" spans="1:7" x14ac:dyDescent="0.3">
      <c r="A165">
        <v>226</v>
      </c>
      <c r="B165" t="s">
        <v>194</v>
      </c>
      <c r="C165">
        <v>240</v>
      </c>
      <c r="D165" t="s">
        <v>179</v>
      </c>
      <c r="G165" t="s">
        <v>187</v>
      </c>
    </row>
    <row r="166" spans="1:7" x14ac:dyDescent="0.3">
      <c r="A166">
        <v>154</v>
      </c>
      <c r="B166" t="s">
        <v>195</v>
      </c>
      <c r="C166">
        <v>240</v>
      </c>
      <c r="D166" t="s">
        <v>179</v>
      </c>
      <c r="G166" t="s">
        <v>187</v>
      </c>
    </row>
    <row r="167" spans="1:7" x14ac:dyDescent="0.3">
      <c r="A167">
        <v>150</v>
      </c>
      <c r="B167" t="s">
        <v>196</v>
      </c>
      <c r="C167">
        <v>240</v>
      </c>
      <c r="D167" t="s">
        <v>15</v>
      </c>
      <c r="E167" t="s">
        <v>27</v>
      </c>
      <c r="F167">
        <v>100</v>
      </c>
      <c r="G167" t="s">
        <v>122</v>
      </c>
    </row>
    <row r="168" spans="1:7" x14ac:dyDescent="0.3">
      <c r="A168">
        <v>151</v>
      </c>
      <c r="B168" t="s">
        <v>197</v>
      </c>
      <c r="C168">
        <v>240</v>
      </c>
      <c r="D168" t="s">
        <v>15</v>
      </c>
      <c r="G168" t="s">
        <v>122</v>
      </c>
    </row>
    <row r="169" spans="1:7" x14ac:dyDescent="0.3">
      <c r="A169">
        <v>227</v>
      </c>
      <c r="B169" t="s">
        <v>198</v>
      </c>
      <c r="C169">
        <v>240</v>
      </c>
      <c r="D169" t="s">
        <v>15</v>
      </c>
      <c r="G169" t="s">
        <v>122</v>
      </c>
    </row>
    <row r="170" spans="1:7" x14ac:dyDescent="0.3">
      <c r="A170">
        <v>152</v>
      </c>
      <c r="B170" t="s">
        <v>199</v>
      </c>
      <c r="C170">
        <v>240</v>
      </c>
      <c r="D170" t="s">
        <v>15</v>
      </c>
      <c r="G170" t="s">
        <v>122</v>
      </c>
    </row>
    <row r="171" spans="1:7" x14ac:dyDescent="0.3">
      <c r="A171">
        <v>153</v>
      </c>
      <c r="B171" t="s">
        <v>200</v>
      </c>
      <c r="C171">
        <v>240</v>
      </c>
      <c r="D171" t="s">
        <v>15</v>
      </c>
      <c r="G171" t="s">
        <v>122</v>
      </c>
    </row>
    <row r="172" spans="1:7" x14ac:dyDescent="0.3">
      <c r="A172">
        <v>158</v>
      </c>
      <c r="B172" t="s">
        <v>201</v>
      </c>
      <c r="C172">
        <v>70</v>
      </c>
      <c r="D172" t="s">
        <v>15</v>
      </c>
      <c r="E172" t="s">
        <v>100</v>
      </c>
      <c r="G172" t="s">
        <v>122</v>
      </c>
    </row>
    <row r="173" spans="1:7" x14ac:dyDescent="0.3">
      <c r="A173">
        <v>155</v>
      </c>
      <c r="B173" t="s">
        <v>202</v>
      </c>
      <c r="C173">
        <v>240</v>
      </c>
      <c r="D173" t="s">
        <v>15</v>
      </c>
      <c r="E173" t="s">
        <v>203</v>
      </c>
      <c r="G173" t="s">
        <v>122</v>
      </c>
    </row>
    <row r="174" spans="1:7" x14ac:dyDescent="0.3">
      <c r="A174">
        <v>156</v>
      </c>
      <c r="B174" t="s">
        <v>204</v>
      </c>
      <c r="C174">
        <v>240</v>
      </c>
      <c r="D174" t="s">
        <v>15</v>
      </c>
      <c r="G174" t="s">
        <v>122</v>
      </c>
    </row>
    <row r="175" spans="1:7" x14ac:dyDescent="0.3">
      <c r="A175">
        <v>157</v>
      </c>
      <c r="B175" t="s">
        <v>205</v>
      </c>
      <c r="C175">
        <v>240</v>
      </c>
      <c r="D175" t="s">
        <v>15</v>
      </c>
      <c r="G175" t="s">
        <v>122</v>
      </c>
    </row>
    <row r="176" spans="1:7" x14ac:dyDescent="0.3">
      <c r="A176">
        <v>162</v>
      </c>
      <c r="B176" t="s">
        <v>206</v>
      </c>
      <c r="C176">
        <v>70</v>
      </c>
      <c r="D176" t="s">
        <v>15</v>
      </c>
      <c r="E176" t="s">
        <v>27</v>
      </c>
      <c r="F176">
        <v>100</v>
      </c>
      <c r="G176" t="s">
        <v>122</v>
      </c>
    </row>
    <row r="177" spans="1:7" x14ac:dyDescent="0.3">
      <c r="A177">
        <v>159</v>
      </c>
      <c r="B177" t="s">
        <v>207</v>
      </c>
      <c r="C177">
        <v>240</v>
      </c>
      <c r="D177" t="s">
        <v>15</v>
      </c>
      <c r="G177" t="s">
        <v>122</v>
      </c>
    </row>
    <row r="178" spans="1:7" x14ac:dyDescent="0.3">
      <c r="A178">
        <v>160</v>
      </c>
      <c r="B178" t="s">
        <v>208</v>
      </c>
      <c r="C178">
        <v>70</v>
      </c>
      <c r="D178" t="s">
        <v>15</v>
      </c>
      <c r="G178" t="s">
        <v>122</v>
      </c>
    </row>
    <row r="179" spans="1:7" x14ac:dyDescent="0.3">
      <c r="A179">
        <v>161</v>
      </c>
      <c r="B179" t="s">
        <v>209</v>
      </c>
      <c r="C179">
        <v>70</v>
      </c>
      <c r="D179" t="s">
        <v>15</v>
      </c>
      <c r="G179" t="s">
        <v>122</v>
      </c>
    </row>
    <row r="180" spans="1:7" x14ac:dyDescent="0.3">
      <c r="A180">
        <v>168</v>
      </c>
      <c r="B180" t="s">
        <v>210</v>
      </c>
      <c r="C180">
        <v>70</v>
      </c>
      <c r="D180" t="s">
        <v>15</v>
      </c>
      <c r="G180" t="s">
        <v>122</v>
      </c>
    </row>
    <row r="181" spans="1:7" x14ac:dyDescent="0.3">
      <c r="A181">
        <v>163</v>
      </c>
      <c r="B181" t="s">
        <v>211</v>
      </c>
      <c r="C181">
        <v>70</v>
      </c>
      <c r="D181" t="s">
        <v>15</v>
      </c>
      <c r="G181" t="s">
        <v>122</v>
      </c>
    </row>
    <row r="182" spans="1:7" x14ac:dyDescent="0.3">
      <c r="A182">
        <v>164</v>
      </c>
      <c r="B182" t="s">
        <v>212</v>
      </c>
      <c r="C182">
        <v>70</v>
      </c>
      <c r="D182" t="s">
        <v>15</v>
      </c>
      <c r="E182" t="s">
        <v>27</v>
      </c>
      <c r="F182">
        <v>200</v>
      </c>
      <c r="G182" t="s">
        <v>122</v>
      </c>
    </row>
    <row r="183" spans="1:7" x14ac:dyDescent="0.3">
      <c r="A183">
        <v>228</v>
      </c>
      <c r="B183" t="s">
        <v>213</v>
      </c>
      <c r="C183">
        <v>70</v>
      </c>
      <c r="D183" t="s">
        <v>15</v>
      </c>
      <c r="G183" t="s">
        <v>122</v>
      </c>
    </row>
    <row r="184" spans="1:7" x14ac:dyDescent="0.3">
      <c r="A184">
        <v>165</v>
      </c>
      <c r="B184" t="s">
        <v>214</v>
      </c>
      <c r="C184">
        <v>240</v>
      </c>
      <c r="D184" t="s">
        <v>15</v>
      </c>
      <c r="F184">
        <v>50</v>
      </c>
      <c r="G184" t="s">
        <v>122</v>
      </c>
    </row>
    <row r="185" spans="1:7" x14ac:dyDescent="0.3">
      <c r="A185">
        <v>166</v>
      </c>
      <c r="B185" t="s">
        <v>215</v>
      </c>
      <c r="C185">
        <v>240</v>
      </c>
      <c r="D185" t="s">
        <v>15</v>
      </c>
      <c r="G185" t="s">
        <v>122</v>
      </c>
    </row>
    <row r="186" spans="1:7" x14ac:dyDescent="0.3">
      <c r="A186">
        <v>167</v>
      </c>
      <c r="B186" t="s">
        <v>216</v>
      </c>
      <c r="C186">
        <v>70</v>
      </c>
      <c r="D186" t="s">
        <v>15</v>
      </c>
      <c r="G186" t="s">
        <v>122</v>
      </c>
    </row>
    <row r="187" spans="1:7" x14ac:dyDescent="0.3">
      <c r="A187">
        <v>175</v>
      </c>
      <c r="B187" t="s">
        <v>217</v>
      </c>
      <c r="C187">
        <v>240</v>
      </c>
      <c r="D187" t="s">
        <v>15</v>
      </c>
      <c r="E187" t="s">
        <v>27</v>
      </c>
      <c r="F187">
        <v>100</v>
      </c>
      <c r="G187" t="s">
        <v>122</v>
      </c>
    </row>
    <row r="188" spans="1:7" x14ac:dyDescent="0.3">
      <c r="A188">
        <v>169</v>
      </c>
      <c r="B188" t="s">
        <v>218</v>
      </c>
      <c r="C188">
        <v>240</v>
      </c>
      <c r="D188" t="s">
        <v>15</v>
      </c>
      <c r="E188" t="s">
        <v>27</v>
      </c>
      <c r="F188">
        <v>160</v>
      </c>
      <c r="G188" t="s">
        <v>122</v>
      </c>
    </row>
    <row r="189" spans="1:7" x14ac:dyDescent="0.3">
      <c r="A189">
        <v>170</v>
      </c>
      <c r="B189" t="s">
        <v>219</v>
      </c>
      <c r="C189">
        <v>240</v>
      </c>
      <c r="D189" t="s">
        <v>15</v>
      </c>
      <c r="G189" t="s">
        <v>122</v>
      </c>
    </row>
    <row r="190" spans="1:7" x14ac:dyDescent="0.3">
      <c r="A190">
        <v>171</v>
      </c>
      <c r="B190" t="s">
        <v>220</v>
      </c>
      <c r="C190">
        <v>240</v>
      </c>
      <c r="D190" t="s">
        <v>15</v>
      </c>
      <c r="G190" t="s">
        <v>122</v>
      </c>
    </row>
    <row r="191" spans="1:7" x14ac:dyDescent="0.3">
      <c r="A191">
        <v>172</v>
      </c>
      <c r="B191" t="s">
        <v>221</v>
      </c>
      <c r="C191">
        <v>240</v>
      </c>
      <c r="D191" t="s">
        <v>15</v>
      </c>
      <c r="G191" t="s">
        <v>54</v>
      </c>
    </row>
    <row r="192" spans="1:7" x14ac:dyDescent="0.3">
      <c r="A192">
        <v>173</v>
      </c>
      <c r="B192" t="s">
        <v>222</v>
      </c>
      <c r="C192">
        <v>240</v>
      </c>
      <c r="D192" t="s">
        <v>15</v>
      </c>
      <c r="G192" t="s">
        <v>54</v>
      </c>
    </row>
    <row r="193" spans="1:7" x14ac:dyDescent="0.3">
      <c r="A193">
        <v>174</v>
      </c>
      <c r="B193" t="s">
        <v>223</v>
      </c>
      <c r="C193">
        <v>240</v>
      </c>
      <c r="D193" t="s">
        <v>15</v>
      </c>
      <c r="G193" t="s">
        <v>54</v>
      </c>
    </row>
    <row r="194" spans="1:7" x14ac:dyDescent="0.3">
      <c r="A194">
        <v>191</v>
      </c>
      <c r="B194" t="s">
        <v>224</v>
      </c>
      <c r="C194">
        <v>70</v>
      </c>
      <c r="D194" t="s">
        <v>15</v>
      </c>
      <c r="F194">
        <v>25</v>
      </c>
      <c r="G194" t="s">
        <v>54</v>
      </c>
    </row>
    <row r="195" spans="1:7" x14ac:dyDescent="0.3">
      <c r="A195">
        <v>176</v>
      </c>
      <c r="B195" t="s">
        <v>225</v>
      </c>
      <c r="C195">
        <v>240</v>
      </c>
      <c r="D195" t="s">
        <v>15</v>
      </c>
      <c r="G195" t="s">
        <v>54</v>
      </c>
    </row>
    <row r="196" spans="1:7" x14ac:dyDescent="0.3">
      <c r="A196">
        <v>177</v>
      </c>
      <c r="B196" t="s">
        <v>226</v>
      </c>
      <c r="C196">
        <v>240</v>
      </c>
      <c r="D196" t="s">
        <v>15</v>
      </c>
      <c r="E196" t="s">
        <v>14</v>
      </c>
      <c r="G196" t="s">
        <v>54</v>
      </c>
    </row>
    <row r="197" spans="1:7" x14ac:dyDescent="0.3">
      <c r="A197">
        <v>178</v>
      </c>
      <c r="B197" t="s">
        <v>227</v>
      </c>
      <c r="C197">
        <v>150</v>
      </c>
      <c r="D197" t="s">
        <v>15</v>
      </c>
      <c r="G197" t="s">
        <v>122</v>
      </c>
    </row>
    <row r="198" spans="1:7" x14ac:dyDescent="0.3">
      <c r="A198">
        <v>179</v>
      </c>
      <c r="B198" t="s">
        <v>228</v>
      </c>
      <c r="C198">
        <v>150</v>
      </c>
      <c r="D198" t="s">
        <v>15</v>
      </c>
      <c r="G198" t="s">
        <v>122</v>
      </c>
    </row>
    <row r="199" spans="1:7" x14ac:dyDescent="0.3">
      <c r="A199">
        <v>180</v>
      </c>
      <c r="B199" t="s">
        <v>229</v>
      </c>
      <c r="C199">
        <v>150</v>
      </c>
      <c r="D199" t="s">
        <v>15</v>
      </c>
      <c r="G199" t="s">
        <v>122</v>
      </c>
    </row>
    <row r="200" spans="1:7" x14ac:dyDescent="0.3">
      <c r="A200">
        <v>181</v>
      </c>
      <c r="B200" t="s">
        <v>230</v>
      </c>
      <c r="C200">
        <v>150</v>
      </c>
      <c r="D200" t="s">
        <v>15</v>
      </c>
      <c r="G200" t="s">
        <v>122</v>
      </c>
    </row>
    <row r="201" spans="1:7" x14ac:dyDescent="0.3">
      <c r="A201">
        <v>182</v>
      </c>
      <c r="B201" t="s">
        <v>231</v>
      </c>
      <c r="C201">
        <v>150</v>
      </c>
      <c r="D201" t="s">
        <v>15</v>
      </c>
      <c r="G201" t="s">
        <v>122</v>
      </c>
    </row>
    <row r="202" spans="1:7" x14ac:dyDescent="0.3">
      <c r="A202">
        <v>183</v>
      </c>
      <c r="B202" t="s">
        <v>232</v>
      </c>
      <c r="C202">
        <v>150</v>
      </c>
      <c r="D202" t="s">
        <v>15</v>
      </c>
      <c r="E202" t="s">
        <v>27</v>
      </c>
      <c r="F202">
        <v>50</v>
      </c>
      <c r="G202" t="s">
        <v>122</v>
      </c>
    </row>
    <row r="203" spans="1:7" x14ac:dyDescent="0.3">
      <c r="A203">
        <v>184</v>
      </c>
      <c r="B203" t="s">
        <v>233</v>
      </c>
      <c r="C203">
        <v>150</v>
      </c>
      <c r="D203" t="s">
        <v>15</v>
      </c>
      <c r="G203" t="s">
        <v>122</v>
      </c>
    </row>
    <row r="204" spans="1:7" x14ac:dyDescent="0.3">
      <c r="A204">
        <v>185</v>
      </c>
      <c r="B204" t="s">
        <v>234</v>
      </c>
      <c r="C204">
        <v>150</v>
      </c>
      <c r="D204" t="s">
        <v>15</v>
      </c>
      <c r="G204" t="s">
        <v>122</v>
      </c>
    </row>
    <row r="205" spans="1:7" x14ac:dyDescent="0.3">
      <c r="A205">
        <v>186</v>
      </c>
      <c r="B205" t="s">
        <v>235</v>
      </c>
      <c r="C205">
        <v>150</v>
      </c>
      <c r="D205" t="s">
        <v>15</v>
      </c>
      <c r="F205">
        <v>25</v>
      </c>
      <c r="G205" t="s">
        <v>122</v>
      </c>
    </row>
    <row r="206" spans="1:7" x14ac:dyDescent="0.3">
      <c r="A206">
        <v>187</v>
      </c>
      <c r="B206" t="s">
        <v>236</v>
      </c>
      <c r="C206">
        <v>240</v>
      </c>
      <c r="D206" t="s">
        <v>15</v>
      </c>
      <c r="G206" t="s">
        <v>54</v>
      </c>
    </row>
    <row r="207" spans="1:7" x14ac:dyDescent="0.3">
      <c r="A207">
        <v>188</v>
      </c>
      <c r="B207" t="s">
        <v>237</v>
      </c>
      <c r="C207">
        <v>240</v>
      </c>
      <c r="D207" t="s">
        <v>15</v>
      </c>
      <c r="G207" t="s">
        <v>54</v>
      </c>
    </row>
    <row r="208" spans="1:7" x14ac:dyDescent="0.3">
      <c r="A208">
        <v>189</v>
      </c>
      <c r="B208" t="s">
        <v>238</v>
      </c>
      <c r="C208">
        <v>240</v>
      </c>
      <c r="D208" t="s">
        <v>15</v>
      </c>
      <c r="E208" t="s">
        <v>27</v>
      </c>
      <c r="F208">
        <v>160</v>
      </c>
      <c r="G208" t="s">
        <v>54</v>
      </c>
    </row>
    <row r="209" spans="1:7" x14ac:dyDescent="0.3">
      <c r="A209">
        <v>190</v>
      </c>
      <c r="B209" t="s">
        <v>239</v>
      </c>
      <c r="C209">
        <v>70</v>
      </c>
      <c r="D209" t="s">
        <v>15</v>
      </c>
      <c r="G209" t="s">
        <v>54</v>
      </c>
    </row>
    <row r="210" spans="1:7" x14ac:dyDescent="0.3">
      <c r="A210">
        <v>194</v>
      </c>
      <c r="B210" t="s">
        <v>240</v>
      </c>
      <c r="C210">
        <v>70</v>
      </c>
      <c r="D210" t="s">
        <v>15</v>
      </c>
      <c r="F210">
        <v>25</v>
      </c>
      <c r="G210" t="s">
        <v>54</v>
      </c>
    </row>
    <row r="211" spans="1:7" x14ac:dyDescent="0.3">
      <c r="A211">
        <v>192</v>
      </c>
      <c r="B211" t="s">
        <v>241</v>
      </c>
      <c r="C211">
        <v>240</v>
      </c>
      <c r="D211" t="s">
        <v>15</v>
      </c>
      <c r="E211" t="s">
        <v>27</v>
      </c>
      <c r="F211">
        <v>160</v>
      </c>
      <c r="G211" t="s">
        <v>54</v>
      </c>
    </row>
    <row r="212" spans="1:7" x14ac:dyDescent="0.3">
      <c r="A212">
        <v>193</v>
      </c>
      <c r="B212" t="s">
        <v>242</v>
      </c>
      <c r="C212">
        <v>240</v>
      </c>
      <c r="D212" t="s">
        <v>15</v>
      </c>
      <c r="G212" t="s">
        <v>54</v>
      </c>
    </row>
    <row r="213" spans="1:7" x14ac:dyDescent="0.3">
      <c r="A213">
        <v>200</v>
      </c>
      <c r="B213" t="s">
        <v>243</v>
      </c>
      <c r="C213">
        <v>70</v>
      </c>
      <c r="D213" t="s">
        <v>15</v>
      </c>
      <c r="E213" t="s">
        <v>27</v>
      </c>
      <c r="F213">
        <v>160</v>
      </c>
      <c r="G213" t="s">
        <v>54</v>
      </c>
    </row>
    <row r="214" spans="1:7" x14ac:dyDescent="0.3">
      <c r="A214">
        <v>229</v>
      </c>
      <c r="B214" t="s">
        <v>244</v>
      </c>
      <c r="C214">
        <v>70</v>
      </c>
      <c r="D214" t="s">
        <v>15</v>
      </c>
      <c r="G214" t="s">
        <v>54</v>
      </c>
    </row>
    <row r="215" spans="1:7" x14ac:dyDescent="0.3">
      <c r="A215">
        <v>195</v>
      </c>
      <c r="B215" t="s">
        <v>245</v>
      </c>
      <c r="C215">
        <v>240</v>
      </c>
      <c r="D215" t="s">
        <v>15</v>
      </c>
      <c r="G215" t="s">
        <v>54</v>
      </c>
    </row>
    <row r="216" spans="1:7" x14ac:dyDescent="0.3">
      <c r="A216">
        <v>196</v>
      </c>
      <c r="B216" t="s">
        <v>246</v>
      </c>
      <c r="C216">
        <v>240</v>
      </c>
      <c r="D216" t="s">
        <v>15</v>
      </c>
      <c r="G216" t="s">
        <v>54</v>
      </c>
    </row>
    <row r="217" spans="1:7" x14ac:dyDescent="0.3">
      <c r="A217">
        <v>197</v>
      </c>
      <c r="B217" t="s">
        <v>247</v>
      </c>
      <c r="C217">
        <v>240</v>
      </c>
      <c r="D217" t="s">
        <v>15</v>
      </c>
      <c r="E217" t="s">
        <v>27</v>
      </c>
      <c r="F217">
        <v>160</v>
      </c>
      <c r="G217" t="s">
        <v>54</v>
      </c>
    </row>
    <row r="218" spans="1:7" x14ac:dyDescent="0.3">
      <c r="A218">
        <v>198</v>
      </c>
      <c r="B218" t="s">
        <v>249</v>
      </c>
      <c r="C218">
        <v>70</v>
      </c>
      <c r="D218" t="s">
        <v>15</v>
      </c>
      <c r="G218" t="s">
        <v>54</v>
      </c>
    </row>
    <row r="219" spans="1:7" x14ac:dyDescent="0.3">
      <c r="A219">
        <v>199</v>
      </c>
      <c r="B219" t="s">
        <v>250</v>
      </c>
      <c r="C219">
        <v>70</v>
      </c>
      <c r="D219" t="s">
        <v>15</v>
      </c>
      <c r="G219" t="s">
        <v>54</v>
      </c>
    </row>
    <row r="220" spans="1:7" x14ac:dyDescent="0.3">
      <c r="A220">
        <v>202</v>
      </c>
      <c r="B220" t="s">
        <v>251</v>
      </c>
      <c r="C220">
        <v>70</v>
      </c>
      <c r="D220" t="s">
        <v>15</v>
      </c>
      <c r="G220" t="s">
        <v>54</v>
      </c>
    </row>
    <row r="221" spans="1:7" x14ac:dyDescent="0.3">
      <c r="A221">
        <v>201</v>
      </c>
      <c r="B221" t="s">
        <v>252</v>
      </c>
      <c r="C221">
        <v>240</v>
      </c>
      <c r="D221" t="s">
        <v>15</v>
      </c>
      <c r="G221" t="s">
        <v>54</v>
      </c>
    </row>
    <row r="222" spans="1:7" x14ac:dyDescent="0.3">
      <c r="A222">
        <v>203</v>
      </c>
      <c r="B222" t="s">
        <v>253</v>
      </c>
      <c r="C222">
        <v>70</v>
      </c>
      <c r="D222" t="s">
        <v>15</v>
      </c>
      <c r="G222" t="s">
        <v>54</v>
      </c>
    </row>
    <row r="223" spans="1:7" x14ac:dyDescent="0.3">
      <c r="A223">
        <v>10</v>
      </c>
      <c r="B223" t="s">
        <v>254</v>
      </c>
      <c r="C223">
        <v>240</v>
      </c>
      <c r="D223" t="s">
        <v>15</v>
      </c>
      <c r="E223" t="s">
        <v>203</v>
      </c>
      <c r="G223" t="s">
        <v>54</v>
      </c>
    </row>
  </sheetData>
  <autoFilter ref="A1:G223" xr:uid="{C0AEBA36-8E60-F14C-9EAE-3D4FF99194B1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D97F5-B717-004E-8F20-16D2DE176ACE}">
  <dimension ref="A1:G45"/>
  <sheetViews>
    <sheetView workbookViewId="0">
      <selection activeCell="D18" sqref="D18"/>
    </sheetView>
  </sheetViews>
  <sheetFormatPr defaultColWidth="11.19921875" defaultRowHeight="15.6" x14ac:dyDescent="0.3"/>
  <cols>
    <col min="1" max="1" width="21.5" bestFit="1" customWidth="1"/>
    <col min="6" max="6" width="21.19921875" bestFit="1" customWidth="1"/>
    <col min="7" max="7" width="18.796875" bestFit="1" customWidth="1"/>
  </cols>
  <sheetData>
    <row r="1" spans="1:7" x14ac:dyDescent="0.3">
      <c r="A1" t="s">
        <v>1</v>
      </c>
      <c r="B1" t="s">
        <v>4</v>
      </c>
      <c r="C1" t="s">
        <v>5</v>
      </c>
      <c r="D1" t="s">
        <v>6</v>
      </c>
      <c r="E1" t="s">
        <v>7</v>
      </c>
      <c r="F1" t="s">
        <v>8</v>
      </c>
      <c r="G1" t="s">
        <v>9</v>
      </c>
    </row>
    <row r="2" spans="1:7" x14ac:dyDescent="0.3">
      <c r="A2" t="s">
        <v>26</v>
      </c>
      <c r="B2" t="s">
        <v>27</v>
      </c>
      <c r="C2">
        <v>160</v>
      </c>
      <c r="D2">
        <v>3</v>
      </c>
      <c r="E2" t="s">
        <v>16</v>
      </c>
      <c r="F2" t="s">
        <v>12</v>
      </c>
    </row>
    <row r="3" spans="1:7" x14ac:dyDescent="0.3">
      <c r="A3" t="s">
        <v>35</v>
      </c>
      <c r="B3" t="s">
        <v>27</v>
      </c>
      <c r="C3">
        <v>200</v>
      </c>
      <c r="D3">
        <v>3</v>
      </c>
      <c r="E3" t="s">
        <v>17</v>
      </c>
      <c r="F3" t="s">
        <v>31</v>
      </c>
      <c r="G3">
        <v>2015</v>
      </c>
    </row>
    <row r="4" spans="1:7" x14ac:dyDescent="0.3">
      <c r="A4" t="s">
        <v>43</v>
      </c>
      <c r="B4" t="s">
        <v>27</v>
      </c>
      <c r="C4">
        <v>200</v>
      </c>
      <c r="D4">
        <v>3</v>
      </c>
      <c r="E4" t="s">
        <v>16</v>
      </c>
      <c r="F4" t="s">
        <v>31</v>
      </c>
    </row>
    <row r="5" spans="1:7" x14ac:dyDescent="0.3">
      <c r="A5" t="s">
        <v>53</v>
      </c>
      <c r="B5" t="s">
        <v>27</v>
      </c>
      <c r="C5">
        <v>100</v>
      </c>
      <c r="D5">
        <v>3</v>
      </c>
      <c r="E5" t="s">
        <v>17</v>
      </c>
      <c r="F5" t="s">
        <v>54</v>
      </c>
    </row>
    <row r="6" spans="1:7" x14ac:dyDescent="0.3">
      <c r="A6" t="s">
        <v>55</v>
      </c>
      <c r="B6" t="s">
        <v>27</v>
      </c>
      <c r="C6">
        <v>160</v>
      </c>
      <c r="D6">
        <v>3</v>
      </c>
      <c r="E6" t="s">
        <v>17</v>
      </c>
      <c r="F6" t="s">
        <v>54</v>
      </c>
    </row>
    <row r="7" spans="1:7" x14ac:dyDescent="0.3">
      <c r="A7" t="s">
        <v>64</v>
      </c>
      <c r="B7" t="s">
        <v>27</v>
      </c>
      <c r="C7">
        <v>160</v>
      </c>
      <c r="D7">
        <v>3</v>
      </c>
      <c r="E7" t="s">
        <v>16</v>
      </c>
      <c r="F7" t="s">
        <v>31</v>
      </c>
      <c r="G7">
        <v>2015</v>
      </c>
    </row>
    <row r="8" spans="1:7" x14ac:dyDescent="0.3">
      <c r="A8" t="s">
        <v>65</v>
      </c>
      <c r="B8" t="s">
        <v>27</v>
      </c>
      <c r="C8">
        <v>100</v>
      </c>
      <c r="D8">
        <v>3</v>
      </c>
      <c r="E8" t="s">
        <v>17</v>
      </c>
      <c r="F8" t="s">
        <v>31</v>
      </c>
    </row>
    <row r="9" spans="1:7" x14ac:dyDescent="0.3">
      <c r="A9" t="s">
        <v>67</v>
      </c>
      <c r="B9" t="s">
        <v>27</v>
      </c>
      <c r="C9">
        <v>100</v>
      </c>
      <c r="D9">
        <v>3</v>
      </c>
      <c r="E9" t="s">
        <v>17</v>
      </c>
      <c r="F9" t="s">
        <v>68</v>
      </c>
      <c r="G9">
        <v>2015</v>
      </c>
    </row>
    <row r="10" spans="1:7" x14ac:dyDescent="0.3">
      <c r="A10" t="s">
        <v>70</v>
      </c>
      <c r="B10" t="s">
        <v>27</v>
      </c>
      <c r="C10">
        <v>100</v>
      </c>
      <c r="D10">
        <v>3</v>
      </c>
      <c r="E10" t="s">
        <v>16</v>
      </c>
      <c r="F10" t="s">
        <v>68</v>
      </c>
    </row>
    <row r="11" spans="1:7" x14ac:dyDescent="0.3">
      <c r="A11" t="s">
        <v>78</v>
      </c>
      <c r="B11" t="s">
        <v>27</v>
      </c>
      <c r="C11">
        <v>200</v>
      </c>
      <c r="D11">
        <v>3</v>
      </c>
      <c r="E11" t="s">
        <v>79</v>
      </c>
      <c r="F11" t="s">
        <v>68</v>
      </c>
    </row>
    <row r="12" spans="1:7" x14ac:dyDescent="0.3">
      <c r="A12" t="s">
        <v>83</v>
      </c>
      <c r="B12" t="s">
        <v>27</v>
      </c>
      <c r="C12">
        <v>160</v>
      </c>
      <c r="D12">
        <v>3</v>
      </c>
      <c r="E12" t="s">
        <v>17</v>
      </c>
      <c r="F12" t="s">
        <v>31</v>
      </c>
    </row>
    <row r="13" spans="1:7" x14ac:dyDescent="0.3">
      <c r="A13" t="s">
        <v>84</v>
      </c>
      <c r="B13" t="s">
        <v>27</v>
      </c>
      <c r="C13">
        <v>200</v>
      </c>
      <c r="D13">
        <v>3</v>
      </c>
      <c r="E13" t="s">
        <v>79</v>
      </c>
      <c r="F13" t="s">
        <v>31</v>
      </c>
      <c r="G13">
        <v>2019</v>
      </c>
    </row>
    <row r="14" spans="1:7" x14ac:dyDescent="0.3">
      <c r="A14" t="s">
        <v>88</v>
      </c>
      <c r="B14" t="s">
        <v>27</v>
      </c>
      <c r="C14">
        <v>100</v>
      </c>
      <c r="D14">
        <v>3</v>
      </c>
      <c r="E14" t="s">
        <v>79</v>
      </c>
      <c r="F14" t="s">
        <v>31</v>
      </c>
    </row>
    <row r="15" spans="1:7" x14ac:dyDescent="0.3">
      <c r="A15" t="s">
        <v>108</v>
      </c>
      <c r="B15" t="s">
        <v>27</v>
      </c>
      <c r="C15">
        <v>200</v>
      </c>
      <c r="D15">
        <v>3</v>
      </c>
      <c r="E15" t="s">
        <v>79</v>
      </c>
      <c r="F15" t="s">
        <v>31</v>
      </c>
    </row>
    <row r="16" spans="1:7" x14ac:dyDescent="0.3">
      <c r="A16" t="s">
        <v>111</v>
      </c>
      <c r="C16">
        <v>50</v>
      </c>
      <c r="D16">
        <v>1</v>
      </c>
      <c r="E16" t="s">
        <v>79</v>
      </c>
      <c r="F16" t="s">
        <v>31</v>
      </c>
    </row>
    <row r="17" spans="1:7" x14ac:dyDescent="0.3">
      <c r="A17" t="s">
        <v>116</v>
      </c>
      <c r="B17" t="s">
        <v>27</v>
      </c>
      <c r="C17">
        <v>50</v>
      </c>
      <c r="D17">
        <v>3</v>
      </c>
      <c r="E17" t="s">
        <v>79</v>
      </c>
      <c r="F17" t="s">
        <v>117</v>
      </c>
    </row>
    <row r="18" spans="1:7" x14ac:dyDescent="0.3">
      <c r="A18" t="s">
        <v>118</v>
      </c>
      <c r="B18" t="s">
        <v>27</v>
      </c>
      <c r="C18">
        <v>50</v>
      </c>
      <c r="D18">
        <v>3</v>
      </c>
      <c r="E18" t="s">
        <v>17</v>
      </c>
      <c r="F18" t="s">
        <v>117</v>
      </c>
    </row>
    <row r="19" spans="1:7" x14ac:dyDescent="0.3">
      <c r="A19" t="s">
        <v>124</v>
      </c>
      <c r="B19" t="s">
        <v>27</v>
      </c>
      <c r="C19">
        <v>100</v>
      </c>
      <c r="D19">
        <v>3</v>
      </c>
      <c r="E19" t="s">
        <v>17</v>
      </c>
      <c r="F19" t="s">
        <v>122</v>
      </c>
    </row>
    <row r="20" spans="1:7" x14ac:dyDescent="0.3">
      <c r="A20" t="s">
        <v>130</v>
      </c>
      <c r="B20" t="s">
        <v>27</v>
      </c>
      <c r="C20">
        <v>200</v>
      </c>
      <c r="D20">
        <v>3</v>
      </c>
      <c r="E20" t="s">
        <v>79</v>
      </c>
      <c r="F20" t="s">
        <v>117</v>
      </c>
    </row>
    <row r="21" spans="1:7" x14ac:dyDescent="0.3">
      <c r="A21" t="s">
        <v>134</v>
      </c>
      <c r="B21" t="s">
        <v>27</v>
      </c>
      <c r="C21">
        <v>50</v>
      </c>
      <c r="D21">
        <v>3</v>
      </c>
      <c r="E21" t="s">
        <v>17</v>
      </c>
      <c r="F21" t="s">
        <v>117</v>
      </c>
    </row>
    <row r="22" spans="1:7" x14ac:dyDescent="0.3">
      <c r="A22" t="s">
        <v>135</v>
      </c>
      <c r="B22" t="s">
        <v>27</v>
      </c>
      <c r="C22">
        <v>160</v>
      </c>
      <c r="D22">
        <v>3</v>
      </c>
      <c r="E22" t="s">
        <v>17</v>
      </c>
      <c r="F22" t="s">
        <v>117</v>
      </c>
    </row>
    <row r="23" spans="1:7" x14ac:dyDescent="0.3">
      <c r="A23" t="s">
        <v>136</v>
      </c>
      <c r="B23" t="s">
        <v>27</v>
      </c>
      <c r="C23">
        <v>100</v>
      </c>
      <c r="D23">
        <v>3</v>
      </c>
      <c r="E23" t="s">
        <v>17</v>
      </c>
      <c r="F23" t="s">
        <v>117</v>
      </c>
      <c r="G23">
        <v>2017</v>
      </c>
    </row>
    <row r="24" spans="1:7" x14ac:dyDescent="0.3">
      <c r="A24" t="s">
        <v>148</v>
      </c>
      <c r="B24" t="s">
        <v>27</v>
      </c>
      <c r="C24">
        <v>50</v>
      </c>
      <c r="D24">
        <v>3</v>
      </c>
      <c r="E24" t="s">
        <v>149</v>
      </c>
      <c r="F24" t="s">
        <v>117</v>
      </c>
    </row>
    <row r="25" spans="1:7" x14ac:dyDescent="0.3">
      <c r="A25" t="s">
        <v>161</v>
      </c>
      <c r="B25" t="s">
        <v>27</v>
      </c>
      <c r="C25">
        <v>100</v>
      </c>
      <c r="D25">
        <v>3</v>
      </c>
      <c r="E25" t="s">
        <v>79</v>
      </c>
      <c r="F25" t="s">
        <v>158</v>
      </c>
      <c r="G25">
        <v>2012</v>
      </c>
    </row>
    <row r="26" spans="1:7" x14ac:dyDescent="0.3">
      <c r="A26" t="s">
        <v>162</v>
      </c>
      <c r="B26" t="s">
        <v>27</v>
      </c>
      <c r="C26">
        <v>100</v>
      </c>
      <c r="D26">
        <v>3</v>
      </c>
      <c r="E26" t="s">
        <v>16</v>
      </c>
      <c r="F26" t="s">
        <v>158</v>
      </c>
      <c r="G26">
        <v>2012</v>
      </c>
    </row>
    <row r="27" spans="1:7" x14ac:dyDescent="0.3">
      <c r="A27" t="s">
        <v>168</v>
      </c>
      <c r="B27" t="s">
        <v>27</v>
      </c>
      <c r="C27">
        <v>100</v>
      </c>
      <c r="D27">
        <v>3</v>
      </c>
      <c r="E27" t="s">
        <v>79</v>
      </c>
      <c r="F27" t="s">
        <v>167</v>
      </c>
      <c r="G27">
        <v>2012</v>
      </c>
    </row>
    <row r="28" spans="1:7" x14ac:dyDescent="0.3">
      <c r="A28" t="s">
        <v>172</v>
      </c>
      <c r="B28" t="s">
        <v>27</v>
      </c>
      <c r="C28">
        <v>100</v>
      </c>
      <c r="D28">
        <v>3</v>
      </c>
      <c r="E28" t="s">
        <v>16</v>
      </c>
      <c r="F28" t="s">
        <v>167</v>
      </c>
      <c r="G28">
        <v>2011</v>
      </c>
    </row>
    <row r="29" spans="1:7" x14ac:dyDescent="0.3">
      <c r="A29" t="s">
        <v>173</v>
      </c>
      <c r="C29">
        <v>50</v>
      </c>
      <c r="D29">
        <v>1</v>
      </c>
      <c r="E29" t="s">
        <v>16</v>
      </c>
      <c r="F29" t="s">
        <v>167</v>
      </c>
    </row>
    <row r="30" spans="1:7" x14ac:dyDescent="0.3">
      <c r="A30" t="s">
        <v>175</v>
      </c>
      <c r="B30" t="s">
        <v>27</v>
      </c>
      <c r="C30">
        <v>160</v>
      </c>
      <c r="D30">
        <v>3</v>
      </c>
      <c r="E30" t="s">
        <v>149</v>
      </c>
      <c r="F30" t="s">
        <v>167</v>
      </c>
    </row>
    <row r="31" spans="1:7" x14ac:dyDescent="0.3">
      <c r="A31" t="s">
        <v>176</v>
      </c>
      <c r="B31" t="s">
        <v>27</v>
      </c>
      <c r="C31">
        <v>200</v>
      </c>
      <c r="D31">
        <v>3</v>
      </c>
      <c r="E31" t="s">
        <v>17</v>
      </c>
      <c r="F31" t="s">
        <v>167</v>
      </c>
    </row>
    <row r="32" spans="1:7" x14ac:dyDescent="0.3">
      <c r="A32" t="s">
        <v>196</v>
      </c>
      <c r="B32" t="s">
        <v>27</v>
      </c>
      <c r="C32">
        <v>100</v>
      </c>
      <c r="D32">
        <v>3</v>
      </c>
      <c r="E32" t="s">
        <v>79</v>
      </c>
      <c r="F32" t="s">
        <v>122</v>
      </c>
    </row>
    <row r="33" spans="1:7" x14ac:dyDescent="0.3">
      <c r="A33" t="s">
        <v>206</v>
      </c>
      <c r="B33" t="s">
        <v>27</v>
      </c>
      <c r="C33">
        <v>100</v>
      </c>
      <c r="D33">
        <v>3</v>
      </c>
      <c r="E33" t="s">
        <v>79</v>
      </c>
      <c r="F33" t="s">
        <v>122</v>
      </c>
    </row>
    <row r="34" spans="1:7" x14ac:dyDescent="0.3">
      <c r="A34" t="s">
        <v>212</v>
      </c>
      <c r="B34" t="s">
        <v>27</v>
      </c>
      <c r="C34">
        <v>200</v>
      </c>
      <c r="D34">
        <v>3</v>
      </c>
      <c r="E34" t="s">
        <v>16</v>
      </c>
      <c r="F34" t="s">
        <v>122</v>
      </c>
    </row>
    <row r="35" spans="1:7" x14ac:dyDescent="0.3">
      <c r="A35" t="s">
        <v>214</v>
      </c>
      <c r="C35">
        <v>50</v>
      </c>
      <c r="D35">
        <v>1</v>
      </c>
      <c r="E35" t="s">
        <v>16</v>
      </c>
      <c r="F35" t="s">
        <v>122</v>
      </c>
    </row>
    <row r="36" spans="1:7" x14ac:dyDescent="0.3">
      <c r="A36" t="s">
        <v>217</v>
      </c>
      <c r="B36" t="s">
        <v>27</v>
      </c>
      <c r="C36">
        <v>100</v>
      </c>
      <c r="D36">
        <v>3</v>
      </c>
      <c r="E36" t="s">
        <v>16</v>
      </c>
      <c r="F36" t="s">
        <v>122</v>
      </c>
    </row>
    <row r="37" spans="1:7" x14ac:dyDescent="0.3">
      <c r="A37" t="s">
        <v>218</v>
      </c>
      <c r="B37" t="s">
        <v>27</v>
      </c>
      <c r="C37">
        <v>160</v>
      </c>
      <c r="D37">
        <v>3</v>
      </c>
      <c r="E37" t="s">
        <v>16</v>
      </c>
      <c r="F37" t="s">
        <v>122</v>
      </c>
    </row>
    <row r="38" spans="1:7" x14ac:dyDescent="0.3">
      <c r="A38" t="s">
        <v>224</v>
      </c>
      <c r="C38">
        <v>25</v>
      </c>
      <c r="D38">
        <v>1</v>
      </c>
      <c r="E38" t="s">
        <v>79</v>
      </c>
      <c r="F38" t="s">
        <v>54</v>
      </c>
    </row>
    <row r="39" spans="1:7" x14ac:dyDescent="0.3">
      <c r="A39" t="s">
        <v>232</v>
      </c>
      <c r="B39" t="s">
        <v>27</v>
      </c>
      <c r="C39">
        <v>50</v>
      </c>
      <c r="D39">
        <v>3</v>
      </c>
      <c r="E39" t="s">
        <v>16</v>
      </c>
      <c r="F39" t="s">
        <v>122</v>
      </c>
    </row>
    <row r="40" spans="1:7" x14ac:dyDescent="0.3">
      <c r="A40" t="s">
        <v>235</v>
      </c>
      <c r="C40">
        <v>25</v>
      </c>
      <c r="D40">
        <v>1</v>
      </c>
      <c r="E40" t="s">
        <v>79</v>
      </c>
      <c r="F40" t="s">
        <v>122</v>
      </c>
    </row>
    <row r="41" spans="1:7" x14ac:dyDescent="0.3">
      <c r="A41" t="s">
        <v>238</v>
      </c>
      <c r="B41" t="s">
        <v>27</v>
      </c>
      <c r="C41">
        <v>160</v>
      </c>
      <c r="D41">
        <v>3</v>
      </c>
      <c r="E41" t="s">
        <v>17</v>
      </c>
      <c r="F41" t="s">
        <v>54</v>
      </c>
      <c r="G41">
        <v>2016</v>
      </c>
    </row>
    <row r="42" spans="1:7" x14ac:dyDescent="0.3">
      <c r="A42" t="s">
        <v>240</v>
      </c>
      <c r="C42">
        <v>25</v>
      </c>
      <c r="D42">
        <v>1</v>
      </c>
      <c r="E42" t="s">
        <v>79</v>
      </c>
      <c r="F42" t="s">
        <v>54</v>
      </c>
    </row>
    <row r="43" spans="1:7" x14ac:dyDescent="0.3">
      <c r="A43" t="s">
        <v>241</v>
      </c>
      <c r="B43" t="s">
        <v>27</v>
      </c>
      <c r="C43">
        <v>160</v>
      </c>
      <c r="D43">
        <v>3</v>
      </c>
      <c r="E43" t="s">
        <v>17</v>
      </c>
      <c r="F43" t="s">
        <v>54</v>
      </c>
      <c r="G43">
        <v>2015</v>
      </c>
    </row>
    <row r="44" spans="1:7" x14ac:dyDescent="0.3">
      <c r="A44" t="s">
        <v>243</v>
      </c>
      <c r="B44" t="s">
        <v>27</v>
      </c>
      <c r="C44">
        <v>160</v>
      </c>
      <c r="D44">
        <v>3</v>
      </c>
      <c r="E44" t="s">
        <v>149</v>
      </c>
      <c r="F44" t="s">
        <v>54</v>
      </c>
    </row>
    <row r="45" spans="1:7" x14ac:dyDescent="0.3">
      <c r="A45" t="s">
        <v>247</v>
      </c>
      <c r="B45" t="s">
        <v>27</v>
      </c>
      <c r="C45">
        <v>160</v>
      </c>
      <c r="D45">
        <v>3</v>
      </c>
      <c r="E45" t="s">
        <v>248</v>
      </c>
      <c r="F45" t="s">
        <v>54</v>
      </c>
      <c r="G45">
        <v>2013</v>
      </c>
    </row>
  </sheetData>
  <autoFilter ref="A1:AY45" xr:uid="{B56D97F5-B717-004E-8F20-16D2DE176ACE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C8402-9267-7B49-AD03-984432D2958B}">
  <dimension ref="C3:V44"/>
  <sheetViews>
    <sheetView tabSelected="1" topLeftCell="A16" workbookViewId="0">
      <selection activeCell="V33" sqref="V33"/>
    </sheetView>
  </sheetViews>
  <sheetFormatPr defaultColWidth="11.19921875" defaultRowHeight="15.6" x14ac:dyDescent="0.3"/>
  <cols>
    <col min="3" max="9" width="5.69921875" customWidth="1"/>
    <col min="10" max="10" width="5.8984375" customWidth="1"/>
    <col min="11" max="12" width="5.69921875" customWidth="1"/>
    <col min="13" max="13" width="6.59765625" customWidth="1"/>
    <col min="14" max="14" width="5.69921875" customWidth="1"/>
    <col min="15" max="15" width="3.19921875" bestFit="1" customWidth="1"/>
    <col min="16" max="16" width="6.19921875" bestFit="1" customWidth="1"/>
    <col min="17" max="17" width="10.19921875" bestFit="1" customWidth="1"/>
    <col min="18" max="18" width="10.69921875" bestFit="1" customWidth="1"/>
    <col min="19" max="19" width="5.69921875" customWidth="1"/>
    <col min="20" max="20" width="7.19921875" bestFit="1" customWidth="1"/>
  </cols>
  <sheetData>
    <row r="3" spans="3:22" x14ac:dyDescent="0.3">
      <c r="C3" s="23" t="s">
        <v>262</v>
      </c>
      <c r="D3" s="23" t="s">
        <v>263</v>
      </c>
      <c r="E3" s="22" t="s">
        <v>264</v>
      </c>
      <c r="F3" s="22"/>
      <c r="G3" s="22" t="s">
        <v>265</v>
      </c>
      <c r="H3" s="22"/>
      <c r="I3" s="22"/>
      <c r="J3" s="4"/>
      <c r="K3" s="22" t="s">
        <v>266</v>
      </c>
      <c r="L3" s="22"/>
      <c r="M3" s="4"/>
      <c r="N3" s="22" t="s">
        <v>203</v>
      </c>
      <c r="O3" s="22"/>
      <c r="P3" s="4"/>
      <c r="Q3" s="23" t="s">
        <v>272</v>
      </c>
      <c r="R3" s="23" t="s">
        <v>267</v>
      </c>
      <c r="S3" s="22" t="s">
        <v>268</v>
      </c>
      <c r="T3" s="22"/>
    </row>
    <row r="4" spans="3:22" x14ac:dyDescent="0.3">
      <c r="C4" s="24"/>
      <c r="D4" s="24"/>
      <c r="E4" s="4" t="s">
        <v>271</v>
      </c>
      <c r="F4" s="4" t="s">
        <v>269</v>
      </c>
      <c r="G4" s="4" t="s">
        <v>271</v>
      </c>
      <c r="H4" s="4" t="s">
        <v>269</v>
      </c>
      <c r="I4" s="4" t="s">
        <v>270</v>
      </c>
      <c r="J4" s="4"/>
      <c r="K4" s="4" t="s">
        <v>271</v>
      </c>
      <c r="L4" s="4" t="s">
        <v>269</v>
      </c>
      <c r="M4" s="4"/>
      <c r="N4" s="4" t="s">
        <v>271</v>
      </c>
      <c r="O4" s="4" t="s">
        <v>269</v>
      </c>
      <c r="P4" s="4"/>
      <c r="Q4" s="24"/>
      <c r="R4" s="24"/>
      <c r="S4" s="4" t="s">
        <v>271</v>
      </c>
      <c r="T4" s="4" t="s">
        <v>274</v>
      </c>
      <c r="V4" s="21" t="s">
        <v>542</v>
      </c>
    </row>
    <row r="5" spans="3:22" x14ac:dyDescent="0.3">
      <c r="C5" s="3">
        <v>1</v>
      </c>
      <c r="D5" s="3">
        <v>1</v>
      </c>
      <c r="E5" s="3">
        <v>4.0000000000000001E-3</v>
      </c>
      <c r="F5" s="3">
        <v>10</v>
      </c>
      <c r="G5" s="3">
        <v>0.2</v>
      </c>
      <c r="H5" s="3">
        <v>3</v>
      </c>
      <c r="I5" s="3">
        <v>0.85</v>
      </c>
      <c r="J5" s="3"/>
      <c r="K5" s="3">
        <v>0</v>
      </c>
      <c r="L5" s="3">
        <v>0</v>
      </c>
      <c r="M5" s="3"/>
      <c r="N5" s="3">
        <v>3.0000000000000001E-3</v>
      </c>
      <c r="O5" s="3">
        <v>10</v>
      </c>
      <c r="P5" s="3"/>
      <c r="Q5" s="3" t="s">
        <v>13</v>
      </c>
      <c r="R5" s="3">
        <v>0</v>
      </c>
      <c r="S5" s="4">
        <v>0.17699999999999999</v>
      </c>
      <c r="T5" s="4">
        <v>0.58000000000000007</v>
      </c>
    </row>
    <row r="6" spans="3:22" x14ac:dyDescent="0.3">
      <c r="C6" s="3">
        <v>2</v>
      </c>
      <c r="D6" s="3">
        <v>2</v>
      </c>
      <c r="E6" s="3">
        <v>0</v>
      </c>
      <c r="F6" s="3">
        <v>0</v>
      </c>
      <c r="G6" s="3">
        <v>0.2</v>
      </c>
      <c r="H6" s="3">
        <v>3</v>
      </c>
      <c r="I6" s="3">
        <v>0.5</v>
      </c>
      <c r="J6" s="3"/>
      <c r="K6" s="3">
        <v>5.0000000000000001E-3</v>
      </c>
      <c r="L6" s="3">
        <v>10</v>
      </c>
      <c r="M6" s="3"/>
      <c r="N6" s="3">
        <v>0</v>
      </c>
      <c r="O6" s="3">
        <v>0</v>
      </c>
      <c r="P6" s="3"/>
      <c r="Q6" s="3" t="s">
        <v>43</v>
      </c>
      <c r="R6" s="3">
        <v>1</v>
      </c>
      <c r="S6" s="4">
        <v>0.28200000000000003</v>
      </c>
      <c r="T6" s="4">
        <v>0.8600000000000001</v>
      </c>
    </row>
    <row r="7" spans="3:22" x14ac:dyDescent="0.3">
      <c r="C7" s="3">
        <v>3</v>
      </c>
      <c r="D7" s="3">
        <v>3</v>
      </c>
      <c r="E7" s="3">
        <v>0</v>
      </c>
      <c r="F7" s="3">
        <v>0</v>
      </c>
      <c r="G7" s="3">
        <v>0.2</v>
      </c>
      <c r="H7" s="3">
        <v>3</v>
      </c>
      <c r="I7" s="3">
        <v>0.4</v>
      </c>
      <c r="J7" s="3"/>
      <c r="K7" s="3">
        <v>5.0000000000000001E-3</v>
      </c>
      <c r="L7" s="3">
        <v>10</v>
      </c>
      <c r="M7" s="3"/>
      <c r="N7" s="3">
        <v>0</v>
      </c>
      <c r="O7" s="3">
        <v>0</v>
      </c>
      <c r="P7" s="3"/>
      <c r="Q7" s="3" t="s">
        <v>83</v>
      </c>
      <c r="R7" s="3">
        <v>1</v>
      </c>
      <c r="S7" s="4">
        <v>0.36700000000000005</v>
      </c>
      <c r="T7" s="4">
        <v>1.1500000000000001</v>
      </c>
    </row>
    <row r="8" spans="3:22" x14ac:dyDescent="0.3">
      <c r="C8" s="3">
        <v>4</v>
      </c>
      <c r="D8" s="3">
        <v>4</v>
      </c>
      <c r="E8" s="3">
        <v>0</v>
      </c>
      <c r="F8" s="3">
        <v>0</v>
      </c>
      <c r="G8" s="3">
        <v>0.2</v>
      </c>
      <c r="H8" s="3">
        <v>3</v>
      </c>
      <c r="I8" s="3">
        <v>0.05</v>
      </c>
      <c r="J8" s="3"/>
      <c r="K8" s="3">
        <v>5.0000000000000001E-3</v>
      </c>
      <c r="L8" s="3">
        <v>10</v>
      </c>
      <c r="M8" s="3"/>
      <c r="N8" s="3">
        <v>0</v>
      </c>
      <c r="O8" s="3">
        <v>0</v>
      </c>
      <c r="P8" s="3"/>
      <c r="Q8" s="3" t="s">
        <v>116</v>
      </c>
      <c r="R8" s="3">
        <v>1</v>
      </c>
      <c r="S8" s="4">
        <v>0.38200000000000006</v>
      </c>
      <c r="T8" s="4">
        <v>1.23</v>
      </c>
    </row>
    <row r="9" spans="3:22" x14ac:dyDescent="0.3">
      <c r="C9" s="3">
        <v>5</v>
      </c>
      <c r="D9" s="3">
        <v>5</v>
      </c>
      <c r="E9" s="3">
        <v>0</v>
      </c>
      <c r="F9" s="3">
        <v>0</v>
      </c>
      <c r="G9" s="3">
        <v>0.2</v>
      </c>
      <c r="H9" s="3">
        <v>3</v>
      </c>
      <c r="I9" s="7">
        <v>0.45</v>
      </c>
      <c r="J9" s="7"/>
      <c r="K9" s="3">
        <v>5.0000000000000001E-3</v>
      </c>
      <c r="L9" s="3">
        <v>10</v>
      </c>
      <c r="M9" s="3"/>
      <c r="N9" s="3">
        <v>0</v>
      </c>
      <c r="O9" s="3">
        <v>0</v>
      </c>
      <c r="P9" s="3"/>
      <c r="Q9" s="3" t="s">
        <v>118</v>
      </c>
      <c r="R9" s="3">
        <v>2</v>
      </c>
      <c r="S9" s="4">
        <v>0.47700000000000004</v>
      </c>
      <c r="T9" s="4">
        <v>1.55</v>
      </c>
    </row>
    <row r="10" spans="3:22" x14ac:dyDescent="0.3">
      <c r="C10" s="3">
        <v>6</v>
      </c>
      <c r="D10" s="3">
        <v>6</v>
      </c>
      <c r="E10" s="3">
        <v>0</v>
      </c>
      <c r="F10" s="3">
        <v>0</v>
      </c>
      <c r="G10" s="3">
        <v>0.2</v>
      </c>
      <c r="H10" s="3">
        <v>3</v>
      </c>
      <c r="I10" s="3">
        <v>0.6</v>
      </c>
      <c r="J10" s="3"/>
      <c r="K10" s="3">
        <v>5.0000000000000001E-3</v>
      </c>
      <c r="L10" s="3">
        <v>10</v>
      </c>
      <c r="M10" s="3"/>
      <c r="N10" s="3">
        <v>0</v>
      </c>
      <c r="O10" s="3">
        <v>0</v>
      </c>
      <c r="P10" s="3"/>
      <c r="Q10" s="3" t="s">
        <v>134</v>
      </c>
      <c r="R10" s="3">
        <v>1</v>
      </c>
      <c r="S10" s="4">
        <v>0.60200000000000009</v>
      </c>
      <c r="T10" s="4">
        <v>1.9600000000000002</v>
      </c>
    </row>
    <row r="11" spans="3:22" x14ac:dyDescent="0.3">
      <c r="C11" s="3">
        <v>7</v>
      </c>
      <c r="D11" s="3">
        <v>7</v>
      </c>
      <c r="E11" s="3">
        <v>0</v>
      </c>
      <c r="F11" s="3">
        <v>0</v>
      </c>
      <c r="G11" s="3">
        <v>0.2</v>
      </c>
      <c r="H11" s="3">
        <v>3</v>
      </c>
      <c r="I11" s="3">
        <v>0.05</v>
      </c>
      <c r="J11" s="3"/>
      <c r="K11" s="3">
        <v>5.0000000000000001E-3</v>
      </c>
      <c r="L11" s="3">
        <v>10</v>
      </c>
      <c r="M11" s="3"/>
      <c r="N11" s="3">
        <v>0</v>
      </c>
      <c r="O11" s="3">
        <v>0</v>
      </c>
      <c r="P11" s="3"/>
      <c r="Q11" s="3" t="s">
        <v>161</v>
      </c>
      <c r="R11" s="3">
        <v>1</v>
      </c>
      <c r="S11" s="4">
        <v>0.61699999999999999</v>
      </c>
      <c r="T11" s="4">
        <v>2.04</v>
      </c>
    </row>
    <row r="12" spans="3:22" x14ac:dyDescent="0.3">
      <c r="C12" s="3">
        <v>8</v>
      </c>
      <c r="D12" s="3">
        <v>8</v>
      </c>
      <c r="E12" s="3">
        <v>0</v>
      </c>
      <c r="F12" s="3">
        <v>0</v>
      </c>
      <c r="G12" s="3">
        <v>0.2</v>
      </c>
      <c r="H12" s="3">
        <v>3</v>
      </c>
      <c r="I12" s="3">
        <v>0.2</v>
      </c>
      <c r="J12" s="3"/>
      <c r="K12" s="3">
        <v>5.0000000000000001E-3</v>
      </c>
      <c r="L12" s="3">
        <v>10</v>
      </c>
      <c r="M12" s="3"/>
      <c r="N12" s="3">
        <v>0</v>
      </c>
      <c r="O12" s="3">
        <v>0</v>
      </c>
      <c r="P12" s="3"/>
      <c r="Q12" s="3" t="s">
        <v>162</v>
      </c>
      <c r="R12" s="3">
        <v>2</v>
      </c>
      <c r="S12" s="4">
        <v>0.66200000000000014</v>
      </c>
      <c r="T12" s="4">
        <v>2.2100000000000004</v>
      </c>
    </row>
    <row r="13" spans="3:22" x14ac:dyDescent="0.3">
      <c r="C13" s="3">
        <v>9</v>
      </c>
      <c r="D13" s="3">
        <v>9</v>
      </c>
      <c r="E13" s="3">
        <v>0</v>
      </c>
      <c r="F13" s="3">
        <v>0</v>
      </c>
      <c r="G13" s="3">
        <v>0.2</v>
      </c>
      <c r="H13" s="3">
        <v>3</v>
      </c>
      <c r="I13" s="3">
        <v>0.1</v>
      </c>
      <c r="J13" s="3"/>
      <c r="K13" s="3">
        <v>5.0000000000000001E-3</v>
      </c>
      <c r="L13" s="3">
        <v>10</v>
      </c>
      <c r="M13" s="3"/>
      <c r="N13" s="3">
        <v>0</v>
      </c>
      <c r="O13" s="3">
        <v>0</v>
      </c>
      <c r="P13" s="3"/>
      <c r="Q13" s="3" t="s">
        <v>168</v>
      </c>
      <c r="R13" s="3">
        <v>1</v>
      </c>
      <c r="S13" s="4">
        <v>0.68700000000000017</v>
      </c>
      <c r="T13" s="4">
        <v>2.3200000000000003</v>
      </c>
    </row>
    <row r="14" spans="3:22" x14ac:dyDescent="0.3">
      <c r="C14" s="3">
        <v>10</v>
      </c>
      <c r="D14" s="3">
        <v>10</v>
      </c>
      <c r="E14" s="3">
        <v>0</v>
      </c>
      <c r="F14" s="3">
        <v>0</v>
      </c>
      <c r="G14" s="3">
        <v>0.2</v>
      </c>
      <c r="H14" s="3">
        <v>3</v>
      </c>
      <c r="I14" s="3">
        <v>0.05</v>
      </c>
      <c r="J14" s="3"/>
      <c r="K14" s="3">
        <v>5.0000000000000001E-3</v>
      </c>
      <c r="L14" s="3">
        <v>10</v>
      </c>
      <c r="M14" s="3"/>
      <c r="N14" s="3">
        <v>0</v>
      </c>
      <c r="O14" s="3">
        <v>0</v>
      </c>
      <c r="P14" s="3"/>
      <c r="Q14" s="3" t="s">
        <v>172</v>
      </c>
      <c r="R14" s="3">
        <v>1</v>
      </c>
      <c r="S14" s="4">
        <v>0.70200000000000007</v>
      </c>
      <c r="T14" s="4">
        <v>2.4000000000000004</v>
      </c>
    </row>
    <row r="15" spans="3:22" x14ac:dyDescent="0.3">
      <c r="C15" s="3">
        <v>11</v>
      </c>
      <c r="D15" s="3">
        <v>11</v>
      </c>
      <c r="E15" s="3">
        <v>0</v>
      </c>
      <c r="F15" s="3">
        <v>0</v>
      </c>
      <c r="G15" s="3">
        <v>0.2</v>
      </c>
      <c r="H15" s="3">
        <v>3</v>
      </c>
      <c r="I15" s="3">
        <v>0.4</v>
      </c>
      <c r="J15" s="3"/>
      <c r="K15" s="3">
        <v>5.0000000000000001E-3</v>
      </c>
      <c r="L15" s="3">
        <v>10</v>
      </c>
      <c r="M15" s="3"/>
      <c r="N15" s="3">
        <v>3.0000000000000001E-3</v>
      </c>
      <c r="O15" s="3">
        <v>10</v>
      </c>
      <c r="P15" s="3"/>
      <c r="Q15" s="3" t="s">
        <v>175</v>
      </c>
      <c r="R15" s="3">
        <v>1</v>
      </c>
      <c r="S15" s="4">
        <v>0.79</v>
      </c>
      <c r="T15" s="4">
        <v>2.75</v>
      </c>
    </row>
    <row r="16" spans="3:22" x14ac:dyDescent="0.3">
      <c r="C16" s="3">
        <v>12</v>
      </c>
      <c r="D16" s="3">
        <v>12</v>
      </c>
      <c r="E16" s="3">
        <v>0</v>
      </c>
      <c r="F16" s="3">
        <v>0</v>
      </c>
      <c r="G16" s="3">
        <v>0.2</v>
      </c>
      <c r="H16" s="3">
        <v>3</v>
      </c>
      <c r="I16" s="3">
        <v>0.35</v>
      </c>
      <c r="J16" s="3"/>
      <c r="K16" s="3">
        <v>5.0000000000000001E-3</v>
      </c>
      <c r="L16" s="3">
        <v>10</v>
      </c>
      <c r="M16" s="3"/>
      <c r="N16" s="3">
        <v>3.0000000000000001E-3</v>
      </c>
      <c r="O16" s="3">
        <v>10</v>
      </c>
      <c r="P16" s="3"/>
      <c r="Q16" s="3" t="s">
        <v>196</v>
      </c>
      <c r="R16" s="3">
        <v>2</v>
      </c>
      <c r="S16" s="4">
        <v>0.86799999999999999</v>
      </c>
      <c r="T16" s="4">
        <v>3.04</v>
      </c>
    </row>
    <row r="17" spans="3:20" x14ac:dyDescent="0.3">
      <c r="C17" s="3">
        <v>13</v>
      </c>
      <c r="D17" s="3">
        <v>13</v>
      </c>
      <c r="E17" s="3">
        <v>0</v>
      </c>
      <c r="F17" s="3">
        <v>0</v>
      </c>
      <c r="G17" s="3">
        <v>0.2</v>
      </c>
      <c r="H17" s="3">
        <v>3</v>
      </c>
      <c r="I17" s="3">
        <v>0.15</v>
      </c>
      <c r="J17" s="3"/>
      <c r="K17" s="3">
        <v>5.0000000000000001E-3</v>
      </c>
      <c r="L17" s="3">
        <v>10</v>
      </c>
      <c r="M17" s="3"/>
      <c r="N17" s="3">
        <v>0</v>
      </c>
      <c r="O17" s="3">
        <v>0</v>
      </c>
      <c r="P17" s="3"/>
      <c r="Q17" s="3" t="s">
        <v>214</v>
      </c>
      <c r="R17" s="3">
        <v>14</v>
      </c>
      <c r="S17" s="4">
        <v>0.90300000000000002</v>
      </c>
      <c r="T17" s="4">
        <v>3.09</v>
      </c>
    </row>
    <row r="18" spans="3:20" x14ac:dyDescent="0.3">
      <c r="C18" s="3">
        <v>14</v>
      </c>
      <c r="D18" s="3">
        <v>14</v>
      </c>
      <c r="E18" s="3">
        <v>0</v>
      </c>
      <c r="F18" s="3">
        <v>0</v>
      </c>
      <c r="G18" s="3">
        <v>0.2</v>
      </c>
      <c r="H18" s="3">
        <v>3</v>
      </c>
      <c r="I18" s="3">
        <v>0.25</v>
      </c>
      <c r="J18" s="3"/>
      <c r="K18" s="3">
        <v>5.0000000000000001E-3</v>
      </c>
      <c r="L18" s="3">
        <v>10</v>
      </c>
      <c r="M18" s="3"/>
      <c r="N18" s="3">
        <v>0</v>
      </c>
      <c r="O18" s="3">
        <v>0</v>
      </c>
      <c r="P18" s="3"/>
      <c r="Q18" s="3" t="s">
        <v>218</v>
      </c>
      <c r="R18" s="3">
        <v>1</v>
      </c>
      <c r="S18" s="4">
        <v>0.95800000000000007</v>
      </c>
      <c r="T18" s="4">
        <v>3.2900000000000005</v>
      </c>
    </row>
    <row r="19" spans="3:20" x14ac:dyDescent="0.3">
      <c r="C19" s="3">
        <v>15</v>
      </c>
      <c r="D19" s="3">
        <v>15</v>
      </c>
      <c r="E19" s="3">
        <v>0</v>
      </c>
      <c r="F19" s="3">
        <v>0</v>
      </c>
      <c r="G19" s="3">
        <v>0.2</v>
      </c>
      <c r="H19" s="3">
        <v>3</v>
      </c>
      <c r="I19" s="3">
        <v>0.05</v>
      </c>
      <c r="J19" s="3"/>
      <c r="K19" s="3">
        <v>5.0000000000000001E-3</v>
      </c>
      <c r="L19" s="3">
        <v>10</v>
      </c>
      <c r="M19" s="3"/>
      <c r="N19" s="3">
        <v>0</v>
      </c>
      <c r="O19" s="3">
        <v>0</v>
      </c>
      <c r="P19" s="3"/>
      <c r="Q19" s="3" t="s">
        <v>238</v>
      </c>
      <c r="R19" s="3">
        <v>1</v>
      </c>
      <c r="S19" s="4">
        <v>0.97300000000000009</v>
      </c>
      <c r="T19" s="4">
        <v>3.37</v>
      </c>
    </row>
    <row r="20" spans="3:20" x14ac:dyDescent="0.3">
      <c r="C20" s="3">
        <v>16</v>
      </c>
      <c r="D20" s="3">
        <v>16</v>
      </c>
      <c r="E20" s="3">
        <v>0</v>
      </c>
      <c r="F20" s="3">
        <v>0</v>
      </c>
      <c r="G20" s="3">
        <v>0.2</v>
      </c>
      <c r="H20" s="3">
        <v>3</v>
      </c>
      <c r="I20" s="3">
        <v>0.2</v>
      </c>
      <c r="J20" s="3"/>
      <c r="K20" s="3">
        <v>5.0000000000000001E-3</v>
      </c>
      <c r="L20" s="3">
        <v>10</v>
      </c>
      <c r="M20" s="3"/>
      <c r="N20" s="3">
        <v>0</v>
      </c>
      <c r="O20" s="3">
        <v>0</v>
      </c>
      <c r="P20" s="3"/>
      <c r="Q20" s="3" t="s">
        <v>241</v>
      </c>
      <c r="R20" s="3">
        <v>2</v>
      </c>
      <c r="S20" s="4">
        <v>1.018</v>
      </c>
      <c r="T20" s="4">
        <v>3.5400000000000005</v>
      </c>
    </row>
    <row r="21" spans="3:20" x14ac:dyDescent="0.3">
      <c r="C21" s="3">
        <v>17</v>
      </c>
      <c r="D21" s="3">
        <v>17</v>
      </c>
      <c r="E21" s="3">
        <v>0</v>
      </c>
      <c r="F21" s="3">
        <v>0</v>
      </c>
      <c r="G21" s="3">
        <v>0.2</v>
      </c>
      <c r="H21" s="3">
        <v>3</v>
      </c>
      <c r="I21" s="3">
        <v>0.1</v>
      </c>
      <c r="J21" s="3"/>
      <c r="K21" s="3">
        <v>5.0000000000000001E-3</v>
      </c>
      <c r="L21" s="3">
        <v>10</v>
      </c>
      <c r="M21" s="3"/>
      <c r="N21" s="3">
        <v>3.0000000000000001E-3</v>
      </c>
      <c r="O21" s="3">
        <v>10</v>
      </c>
      <c r="P21" s="3"/>
      <c r="Q21" s="3" t="s">
        <v>247</v>
      </c>
      <c r="R21" s="3">
        <v>1</v>
      </c>
      <c r="S21" s="4">
        <v>1.046</v>
      </c>
      <c r="T21" s="4">
        <v>3.7700000000000005</v>
      </c>
    </row>
    <row r="26" spans="3:20" x14ac:dyDescent="0.3">
      <c r="C26" s="3" t="s">
        <v>262</v>
      </c>
      <c r="D26" s="3" t="s">
        <v>263</v>
      </c>
      <c r="E26" s="25" t="s">
        <v>264</v>
      </c>
      <c r="F26" s="25"/>
      <c r="G26" s="25" t="s">
        <v>265</v>
      </c>
      <c r="H26" s="25"/>
      <c r="I26" s="25"/>
      <c r="J26" s="8"/>
      <c r="K26" s="25" t="s">
        <v>266</v>
      </c>
      <c r="L26" s="25"/>
      <c r="M26" s="8"/>
      <c r="N26" s="25" t="s">
        <v>203</v>
      </c>
      <c r="O26" s="25"/>
      <c r="P26" s="8"/>
      <c r="Q26" s="3" t="s">
        <v>272</v>
      </c>
      <c r="R26" s="3" t="s">
        <v>267</v>
      </c>
      <c r="S26" s="25" t="s">
        <v>268</v>
      </c>
      <c r="T26" s="25"/>
    </row>
    <row r="27" spans="3:20" x14ac:dyDescent="0.3">
      <c r="C27" s="3"/>
      <c r="D27" s="3"/>
      <c r="E27" s="3" t="s">
        <v>271</v>
      </c>
      <c r="F27" s="3" t="s">
        <v>269</v>
      </c>
      <c r="G27" s="3" t="s">
        <v>271</v>
      </c>
      <c r="H27" s="3" t="s">
        <v>269</v>
      </c>
      <c r="I27" s="3" t="s">
        <v>270</v>
      </c>
      <c r="J27" s="8"/>
      <c r="K27" s="3" t="s">
        <v>271</v>
      </c>
      <c r="L27" s="3" t="s">
        <v>269</v>
      </c>
      <c r="M27" s="8"/>
      <c r="N27" s="3" t="s">
        <v>271</v>
      </c>
      <c r="O27" s="3" t="s">
        <v>269</v>
      </c>
      <c r="P27" s="8"/>
      <c r="Q27" s="3"/>
      <c r="R27" s="3"/>
      <c r="S27" s="3" t="s">
        <v>271</v>
      </c>
      <c r="T27" s="3" t="s">
        <v>273</v>
      </c>
    </row>
    <row r="28" spans="3:20" x14ac:dyDescent="0.3">
      <c r="C28" s="3">
        <v>1</v>
      </c>
      <c r="D28" s="3">
        <v>1</v>
      </c>
      <c r="E28" s="3">
        <v>4.0000000000000001E-3</v>
      </c>
      <c r="F28" s="3">
        <v>10</v>
      </c>
      <c r="G28" s="3">
        <v>0.2</v>
      </c>
      <c r="H28" s="3">
        <v>3</v>
      </c>
      <c r="I28" s="3">
        <v>0.85</v>
      </c>
      <c r="J28" s="8">
        <f>I28</f>
        <v>0.85</v>
      </c>
      <c r="K28" s="3">
        <v>0</v>
      </c>
      <c r="L28" s="3">
        <v>0</v>
      </c>
      <c r="M28" s="8">
        <f>K28</f>
        <v>0</v>
      </c>
      <c r="N28" s="3">
        <v>3.0000000000000001E-3</v>
      </c>
      <c r="O28" s="3">
        <v>10</v>
      </c>
      <c r="P28" s="8">
        <f>N28</f>
        <v>3.0000000000000001E-3</v>
      </c>
      <c r="Q28" s="3" t="s">
        <v>13</v>
      </c>
      <c r="R28" s="3">
        <v>0</v>
      </c>
      <c r="S28" s="3">
        <f>E28+(G28*J28)+M28+P28</f>
        <v>0.17700000000000002</v>
      </c>
      <c r="T28" s="2">
        <f>(E28*F28)+((J28*G28)*H28)+(L28*M28)+(O28*P28)</f>
        <v>0.58000000000000007</v>
      </c>
    </row>
    <row r="29" spans="3:20" x14ac:dyDescent="0.3">
      <c r="C29" s="3">
        <v>2</v>
      </c>
      <c r="D29" s="3">
        <v>2</v>
      </c>
      <c r="E29" s="3">
        <v>4.0000000000000001E-3</v>
      </c>
      <c r="F29" s="3">
        <v>0</v>
      </c>
      <c r="G29" s="3">
        <v>0.2</v>
      </c>
      <c r="H29" s="3">
        <v>3</v>
      </c>
      <c r="I29" s="3">
        <v>0.5</v>
      </c>
      <c r="J29" s="8">
        <f>I29+J28</f>
        <v>1.35</v>
      </c>
      <c r="K29" s="3">
        <v>5.0000000000000001E-3</v>
      </c>
      <c r="L29" s="3">
        <v>10</v>
      </c>
      <c r="M29" s="8">
        <f>M28+K29</f>
        <v>5.0000000000000001E-3</v>
      </c>
      <c r="N29" s="3">
        <v>0</v>
      </c>
      <c r="O29" s="3">
        <v>0</v>
      </c>
      <c r="P29" s="8">
        <f>N29+P28</f>
        <v>3.0000000000000001E-3</v>
      </c>
      <c r="Q29" s="3" t="s">
        <v>43</v>
      </c>
      <c r="R29" s="3">
        <v>1</v>
      </c>
      <c r="S29" s="3">
        <f t="shared" ref="S29:S43" si="0">E29+(G29*J29)+M29+P29</f>
        <v>0.28200000000000003</v>
      </c>
      <c r="T29" s="2">
        <f>(E29*F29)+((J29*G29)*H29)+(L29*M29)+(O29*P29)</f>
        <v>0.8600000000000001</v>
      </c>
    </row>
    <row r="30" spans="3:20" x14ac:dyDescent="0.3">
      <c r="C30" s="3">
        <v>3</v>
      </c>
      <c r="D30" s="3">
        <v>3</v>
      </c>
      <c r="E30" s="3">
        <v>4.0000000000000001E-3</v>
      </c>
      <c r="F30" s="3">
        <v>0</v>
      </c>
      <c r="G30" s="3">
        <v>0.2</v>
      </c>
      <c r="H30" s="3">
        <v>3</v>
      </c>
      <c r="I30" s="3">
        <v>0.4</v>
      </c>
      <c r="J30" s="8">
        <f>I30+J29</f>
        <v>1.75</v>
      </c>
      <c r="K30" s="3">
        <v>5.0000000000000001E-3</v>
      </c>
      <c r="L30" s="3">
        <v>10</v>
      </c>
      <c r="M30" s="8">
        <f t="shared" ref="M30:M44" si="1">M29+K30</f>
        <v>0.01</v>
      </c>
      <c r="N30" s="3">
        <v>0</v>
      </c>
      <c r="O30" s="3">
        <v>0</v>
      </c>
      <c r="P30" s="8">
        <f>N30+P29</f>
        <v>3.0000000000000001E-3</v>
      </c>
      <c r="Q30" s="3" t="s">
        <v>83</v>
      </c>
      <c r="R30" s="3">
        <v>1</v>
      </c>
      <c r="S30" s="3">
        <f t="shared" si="0"/>
        <v>0.36700000000000005</v>
      </c>
      <c r="T30" s="2">
        <f t="shared" ref="T29:T44" si="2">(E30*F30)+((J30*G30)*H30)+(L30*M30)+(O30*P30)</f>
        <v>1.1500000000000001</v>
      </c>
    </row>
    <row r="31" spans="3:20" x14ac:dyDescent="0.3">
      <c r="C31" s="3">
        <v>4</v>
      </c>
      <c r="D31" s="3">
        <v>4</v>
      </c>
      <c r="E31" s="3">
        <v>4.0000000000000001E-3</v>
      </c>
      <c r="F31" s="3">
        <v>0</v>
      </c>
      <c r="G31" s="3">
        <v>0.2</v>
      </c>
      <c r="H31" s="3">
        <v>3</v>
      </c>
      <c r="I31" s="3">
        <v>0.05</v>
      </c>
      <c r="J31" s="8">
        <f>I31+J30</f>
        <v>1.8</v>
      </c>
      <c r="K31" s="3">
        <v>5.0000000000000001E-3</v>
      </c>
      <c r="L31" s="3">
        <v>10</v>
      </c>
      <c r="M31" s="8">
        <f t="shared" si="1"/>
        <v>1.4999999999999999E-2</v>
      </c>
      <c r="N31" s="3">
        <v>0</v>
      </c>
      <c r="O31" s="3">
        <v>0</v>
      </c>
      <c r="P31" s="8">
        <f>N31+P30</f>
        <v>3.0000000000000001E-3</v>
      </c>
      <c r="Q31" s="3" t="s">
        <v>116</v>
      </c>
      <c r="R31" s="3">
        <v>1</v>
      </c>
      <c r="S31" s="3">
        <f t="shared" si="0"/>
        <v>0.38200000000000006</v>
      </c>
      <c r="T31" s="2">
        <f t="shared" si="2"/>
        <v>1.23</v>
      </c>
    </row>
    <row r="32" spans="3:20" x14ac:dyDescent="0.3">
      <c r="C32" s="3">
        <v>5</v>
      </c>
      <c r="D32" s="3">
        <v>5</v>
      </c>
      <c r="E32" s="3">
        <v>4.0000000000000001E-3</v>
      </c>
      <c r="F32" s="3">
        <v>0</v>
      </c>
      <c r="G32" s="3">
        <v>0.2</v>
      </c>
      <c r="H32" s="3">
        <v>3</v>
      </c>
      <c r="I32" s="7">
        <v>0.45</v>
      </c>
      <c r="J32" s="8">
        <f>I32+J31</f>
        <v>2.25</v>
      </c>
      <c r="K32" s="3">
        <v>5.0000000000000001E-3</v>
      </c>
      <c r="L32" s="3">
        <v>10</v>
      </c>
      <c r="M32" s="8">
        <f t="shared" si="1"/>
        <v>0.02</v>
      </c>
      <c r="N32" s="3">
        <v>0</v>
      </c>
      <c r="O32" s="3">
        <v>0</v>
      </c>
      <c r="P32" s="8">
        <f t="shared" ref="P32:P44" si="3">N32+P31</f>
        <v>3.0000000000000001E-3</v>
      </c>
      <c r="Q32" s="3" t="s">
        <v>118</v>
      </c>
      <c r="R32" s="3">
        <v>2</v>
      </c>
      <c r="S32" s="3">
        <f t="shared" si="0"/>
        <v>0.47700000000000004</v>
      </c>
      <c r="T32" s="2">
        <f t="shared" si="2"/>
        <v>1.55</v>
      </c>
    </row>
    <row r="33" spans="3:20" x14ac:dyDescent="0.3">
      <c r="C33" s="3">
        <v>6</v>
      </c>
      <c r="D33" s="3">
        <v>6</v>
      </c>
      <c r="E33" s="3">
        <v>4.0000000000000001E-3</v>
      </c>
      <c r="F33" s="3">
        <v>0</v>
      </c>
      <c r="G33" s="3">
        <v>0.2</v>
      </c>
      <c r="H33" s="3">
        <v>3</v>
      </c>
      <c r="I33" s="3">
        <v>0.6</v>
      </c>
      <c r="J33" s="8">
        <f t="shared" ref="J33:J44" si="4">I33+J32</f>
        <v>2.85</v>
      </c>
      <c r="K33" s="3">
        <v>5.0000000000000001E-3</v>
      </c>
      <c r="L33" s="3">
        <v>10</v>
      </c>
      <c r="M33" s="8">
        <f t="shared" si="1"/>
        <v>2.5000000000000001E-2</v>
      </c>
      <c r="N33" s="3">
        <v>0</v>
      </c>
      <c r="O33" s="3">
        <v>0</v>
      </c>
      <c r="P33" s="8">
        <f t="shared" si="3"/>
        <v>3.0000000000000001E-3</v>
      </c>
      <c r="Q33" s="3" t="s">
        <v>134</v>
      </c>
      <c r="R33" s="3">
        <v>1</v>
      </c>
      <c r="S33" s="3">
        <f t="shared" si="0"/>
        <v>0.60200000000000009</v>
      </c>
      <c r="T33" s="2">
        <f t="shared" si="2"/>
        <v>1.9600000000000002</v>
      </c>
    </row>
    <row r="34" spans="3:20" x14ac:dyDescent="0.3">
      <c r="C34" s="3">
        <v>7</v>
      </c>
      <c r="D34" s="3">
        <v>7</v>
      </c>
      <c r="E34" s="3">
        <v>4.0000000000000001E-3</v>
      </c>
      <c r="F34" s="3">
        <v>0</v>
      </c>
      <c r="G34" s="3">
        <v>0.2</v>
      </c>
      <c r="H34" s="3">
        <v>3</v>
      </c>
      <c r="I34" s="3">
        <v>0.05</v>
      </c>
      <c r="J34" s="8">
        <f t="shared" si="4"/>
        <v>2.9</v>
      </c>
      <c r="K34" s="3">
        <v>5.0000000000000001E-3</v>
      </c>
      <c r="L34" s="3">
        <v>10</v>
      </c>
      <c r="M34" s="8">
        <f t="shared" si="1"/>
        <v>3.0000000000000002E-2</v>
      </c>
      <c r="N34" s="3">
        <v>0</v>
      </c>
      <c r="O34" s="3">
        <v>0</v>
      </c>
      <c r="P34" s="8">
        <f t="shared" si="3"/>
        <v>3.0000000000000001E-3</v>
      </c>
      <c r="Q34" s="3" t="s">
        <v>161</v>
      </c>
      <c r="R34" s="3">
        <v>1</v>
      </c>
      <c r="S34" s="3">
        <f t="shared" si="0"/>
        <v>0.61699999999999999</v>
      </c>
      <c r="T34" s="2">
        <f t="shared" si="2"/>
        <v>2.04</v>
      </c>
    </row>
    <row r="35" spans="3:20" x14ac:dyDescent="0.3">
      <c r="C35" s="3">
        <v>8</v>
      </c>
      <c r="D35" s="3">
        <v>8</v>
      </c>
      <c r="E35" s="3">
        <v>4.0000000000000001E-3</v>
      </c>
      <c r="F35" s="3">
        <v>0</v>
      </c>
      <c r="G35" s="3">
        <v>0.2</v>
      </c>
      <c r="H35" s="3">
        <v>3</v>
      </c>
      <c r="I35" s="3">
        <v>0.2</v>
      </c>
      <c r="J35" s="8">
        <f t="shared" si="4"/>
        <v>3.1</v>
      </c>
      <c r="K35" s="3">
        <v>5.0000000000000001E-3</v>
      </c>
      <c r="L35" s="3">
        <v>10</v>
      </c>
      <c r="M35" s="8">
        <f t="shared" si="1"/>
        <v>3.5000000000000003E-2</v>
      </c>
      <c r="N35" s="3">
        <v>0</v>
      </c>
      <c r="O35" s="3">
        <v>0</v>
      </c>
      <c r="P35" s="8">
        <f t="shared" si="3"/>
        <v>3.0000000000000001E-3</v>
      </c>
      <c r="Q35" s="3" t="s">
        <v>162</v>
      </c>
      <c r="R35" s="3">
        <v>2</v>
      </c>
      <c r="S35" s="3">
        <f t="shared" si="0"/>
        <v>0.66200000000000014</v>
      </c>
      <c r="T35" s="2">
        <f t="shared" si="2"/>
        <v>2.2100000000000004</v>
      </c>
    </row>
    <row r="36" spans="3:20" x14ac:dyDescent="0.3">
      <c r="C36" s="3">
        <v>9</v>
      </c>
      <c r="D36" s="3">
        <v>9</v>
      </c>
      <c r="E36" s="3">
        <v>4.0000000000000001E-3</v>
      </c>
      <c r="F36" s="3">
        <v>0</v>
      </c>
      <c r="G36" s="3">
        <v>0.2</v>
      </c>
      <c r="H36" s="3">
        <v>3</v>
      </c>
      <c r="I36" s="3">
        <v>0.1</v>
      </c>
      <c r="J36" s="8">
        <f t="shared" si="4"/>
        <v>3.2</v>
      </c>
      <c r="K36" s="3">
        <v>5.0000000000000001E-3</v>
      </c>
      <c r="L36" s="3">
        <v>10</v>
      </c>
      <c r="M36" s="8">
        <f t="shared" si="1"/>
        <v>0.04</v>
      </c>
      <c r="N36" s="3">
        <v>0</v>
      </c>
      <c r="O36" s="3">
        <v>0</v>
      </c>
      <c r="P36" s="8">
        <f t="shared" si="3"/>
        <v>3.0000000000000001E-3</v>
      </c>
      <c r="Q36" s="3" t="s">
        <v>168</v>
      </c>
      <c r="R36" s="3">
        <v>1</v>
      </c>
      <c r="S36" s="3">
        <f t="shared" si="0"/>
        <v>0.68700000000000017</v>
      </c>
      <c r="T36" s="2">
        <f t="shared" si="2"/>
        <v>2.3200000000000003</v>
      </c>
    </row>
    <row r="37" spans="3:20" x14ac:dyDescent="0.3">
      <c r="C37" s="3">
        <v>10</v>
      </c>
      <c r="D37" s="3">
        <v>10</v>
      </c>
      <c r="E37" s="3">
        <v>4.0000000000000001E-3</v>
      </c>
      <c r="F37" s="3">
        <v>0</v>
      </c>
      <c r="G37" s="3">
        <v>0.2</v>
      </c>
      <c r="H37" s="3">
        <v>3</v>
      </c>
      <c r="I37" s="3">
        <v>0.05</v>
      </c>
      <c r="J37" s="8">
        <f t="shared" si="4"/>
        <v>3.25</v>
      </c>
      <c r="K37" s="3">
        <v>5.0000000000000001E-3</v>
      </c>
      <c r="L37" s="3">
        <v>10</v>
      </c>
      <c r="M37" s="8">
        <f t="shared" si="1"/>
        <v>4.4999999999999998E-2</v>
      </c>
      <c r="N37" s="3">
        <v>0</v>
      </c>
      <c r="O37" s="3">
        <v>0</v>
      </c>
      <c r="P37" s="8">
        <f t="shared" si="3"/>
        <v>3.0000000000000001E-3</v>
      </c>
      <c r="Q37" s="3" t="s">
        <v>172</v>
      </c>
      <c r="R37" s="3">
        <v>1</v>
      </c>
      <c r="S37" s="3">
        <f t="shared" si="0"/>
        <v>0.70200000000000007</v>
      </c>
      <c r="T37" s="2">
        <f t="shared" si="2"/>
        <v>2.4000000000000004</v>
      </c>
    </row>
    <row r="38" spans="3:20" x14ac:dyDescent="0.3">
      <c r="C38" s="3">
        <v>11</v>
      </c>
      <c r="D38" s="3">
        <v>11</v>
      </c>
      <c r="E38" s="3">
        <v>4.0000000000000001E-3</v>
      </c>
      <c r="F38" s="3">
        <v>0</v>
      </c>
      <c r="G38" s="3">
        <v>0.2</v>
      </c>
      <c r="H38" s="3">
        <v>3</v>
      </c>
      <c r="I38" s="3">
        <v>0.4</v>
      </c>
      <c r="J38" s="8">
        <f t="shared" si="4"/>
        <v>3.65</v>
      </c>
      <c r="K38" s="3">
        <v>5.0000000000000001E-3</v>
      </c>
      <c r="L38" s="3">
        <v>10</v>
      </c>
      <c r="M38" s="8">
        <f t="shared" si="1"/>
        <v>4.9999999999999996E-2</v>
      </c>
      <c r="N38" s="3">
        <v>3.0000000000000001E-3</v>
      </c>
      <c r="O38" s="3">
        <v>10</v>
      </c>
      <c r="P38" s="8">
        <f t="shared" si="3"/>
        <v>6.0000000000000001E-3</v>
      </c>
      <c r="Q38" s="3" t="s">
        <v>175</v>
      </c>
      <c r="R38" s="3">
        <v>1</v>
      </c>
      <c r="S38" s="3">
        <f t="shared" si="0"/>
        <v>0.79</v>
      </c>
      <c r="T38" s="2">
        <f t="shared" si="2"/>
        <v>2.75</v>
      </c>
    </row>
    <row r="39" spans="3:20" x14ac:dyDescent="0.3">
      <c r="C39" s="3">
        <v>12</v>
      </c>
      <c r="D39" s="3">
        <v>12</v>
      </c>
      <c r="E39" s="3">
        <v>4.0000000000000001E-3</v>
      </c>
      <c r="F39" s="3">
        <v>0</v>
      </c>
      <c r="G39" s="3">
        <v>0.2</v>
      </c>
      <c r="H39" s="3">
        <v>3</v>
      </c>
      <c r="I39" s="3">
        <v>0.35</v>
      </c>
      <c r="J39" s="8">
        <f t="shared" si="4"/>
        <v>4</v>
      </c>
      <c r="K39" s="3">
        <v>5.0000000000000001E-3</v>
      </c>
      <c r="L39" s="3">
        <v>10</v>
      </c>
      <c r="M39" s="8">
        <f t="shared" si="1"/>
        <v>5.4999999999999993E-2</v>
      </c>
      <c r="N39" s="3">
        <v>3.0000000000000001E-3</v>
      </c>
      <c r="O39" s="3">
        <v>10</v>
      </c>
      <c r="P39" s="8">
        <f t="shared" si="3"/>
        <v>9.0000000000000011E-3</v>
      </c>
      <c r="Q39" s="3" t="s">
        <v>196</v>
      </c>
      <c r="R39" s="3">
        <v>2</v>
      </c>
      <c r="S39" s="3">
        <f t="shared" si="0"/>
        <v>0.86799999999999999</v>
      </c>
      <c r="T39" s="2">
        <f t="shared" si="2"/>
        <v>3.04</v>
      </c>
    </row>
    <row r="40" spans="3:20" x14ac:dyDescent="0.3">
      <c r="C40" s="3">
        <v>13</v>
      </c>
      <c r="D40" s="3">
        <v>13</v>
      </c>
      <c r="E40" s="3">
        <v>4.0000000000000001E-3</v>
      </c>
      <c r="F40" s="3">
        <v>0</v>
      </c>
      <c r="G40" s="3">
        <v>0.2</v>
      </c>
      <c r="H40" s="3">
        <v>3</v>
      </c>
      <c r="I40" s="3">
        <v>0.15</v>
      </c>
      <c r="J40" s="8">
        <f t="shared" si="4"/>
        <v>4.1500000000000004</v>
      </c>
      <c r="K40" s="3">
        <v>5.0000000000000001E-3</v>
      </c>
      <c r="L40" s="3">
        <v>10</v>
      </c>
      <c r="M40" s="8">
        <f t="shared" si="1"/>
        <v>5.9999999999999991E-2</v>
      </c>
      <c r="N40" s="3">
        <v>0</v>
      </c>
      <c r="O40" s="3">
        <v>0</v>
      </c>
      <c r="P40" s="8">
        <f t="shared" si="3"/>
        <v>9.0000000000000011E-3</v>
      </c>
      <c r="Q40" s="3" t="s">
        <v>214</v>
      </c>
      <c r="R40" s="3">
        <v>14</v>
      </c>
      <c r="S40" s="3">
        <f t="shared" si="0"/>
        <v>0.90300000000000002</v>
      </c>
      <c r="T40" s="2">
        <f t="shared" si="2"/>
        <v>3.09</v>
      </c>
    </row>
    <row r="41" spans="3:20" x14ac:dyDescent="0.3">
      <c r="C41" s="3">
        <v>14</v>
      </c>
      <c r="D41" s="3">
        <v>14</v>
      </c>
      <c r="E41" s="3">
        <v>4.0000000000000001E-3</v>
      </c>
      <c r="F41" s="3">
        <v>0</v>
      </c>
      <c r="G41" s="3">
        <v>0.2</v>
      </c>
      <c r="H41" s="3">
        <v>3</v>
      </c>
      <c r="I41" s="3">
        <v>0.25</v>
      </c>
      <c r="J41" s="8">
        <f t="shared" si="4"/>
        <v>4.4000000000000004</v>
      </c>
      <c r="K41" s="3">
        <v>5.0000000000000001E-3</v>
      </c>
      <c r="L41" s="3">
        <v>10</v>
      </c>
      <c r="M41" s="8">
        <f t="shared" si="1"/>
        <v>6.4999999999999988E-2</v>
      </c>
      <c r="N41" s="3">
        <v>0</v>
      </c>
      <c r="O41" s="3">
        <v>0</v>
      </c>
      <c r="P41" s="8">
        <f t="shared" si="3"/>
        <v>9.0000000000000011E-3</v>
      </c>
      <c r="Q41" s="3" t="s">
        <v>218</v>
      </c>
      <c r="R41" s="3">
        <v>1</v>
      </c>
      <c r="S41" s="3">
        <f t="shared" si="0"/>
        <v>0.95800000000000007</v>
      </c>
      <c r="T41" s="2">
        <f t="shared" si="2"/>
        <v>3.2900000000000005</v>
      </c>
    </row>
    <row r="42" spans="3:20" x14ac:dyDescent="0.3">
      <c r="C42" s="3">
        <v>15</v>
      </c>
      <c r="D42" s="3">
        <v>15</v>
      </c>
      <c r="E42" s="3">
        <v>4.0000000000000001E-3</v>
      </c>
      <c r="F42" s="3">
        <v>0</v>
      </c>
      <c r="G42" s="3">
        <v>0.2</v>
      </c>
      <c r="H42" s="3">
        <v>3</v>
      </c>
      <c r="I42" s="3">
        <v>0.05</v>
      </c>
      <c r="J42" s="8">
        <f t="shared" si="4"/>
        <v>4.45</v>
      </c>
      <c r="K42" s="3">
        <v>5.0000000000000001E-3</v>
      </c>
      <c r="L42" s="3">
        <v>10</v>
      </c>
      <c r="M42" s="8">
        <f t="shared" si="1"/>
        <v>6.9999999999999993E-2</v>
      </c>
      <c r="N42" s="3">
        <v>0</v>
      </c>
      <c r="O42" s="3">
        <v>0</v>
      </c>
      <c r="P42" s="8">
        <f t="shared" si="3"/>
        <v>9.0000000000000011E-3</v>
      </c>
      <c r="Q42" s="3" t="s">
        <v>238</v>
      </c>
      <c r="R42" s="3">
        <v>1</v>
      </c>
      <c r="S42" s="3">
        <f t="shared" si="0"/>
        <v>0.97300000000000009</v>
      </c>
      <c r="T42" s="2">
        <f t="shared" si="2"/>
        <v>3.37</v>
      </c>
    </row>
    <row r="43" spans="3:20" x14ac:dyDescent="0.3">
      <c r="C43" s="3">
        <v>16</v>
      </c>
      <c r="D43" s="3">
        <v>16</v>
      </c>
      <c r="E43" s="3">
        <v>4.0000000000000001E-3</v>
      </c>
      <c r="F43" s="3">
        <v>0</v>
      </c>
      <c r="G43" s="3">
        <v>0.2</v>
      </c>
      <c r="H43" s="3">
        <v>3</v>
      </c>
      <c r="I43" s="3">
        <v>0.2</v>
      </c>
      <c r="J43" s="8">
        <f t="shared" si="4"/>
        <v>4.6500000000000004</v>
      </c>
      <c r="K43" s="3">
        <v>5.0000000000000001E-3</v>
      </c>
      <c r="L43" s="3">
        <v>10</v>
      </c>
      <c r="M43" s="8">
        <f t="shared" si="1"/>
        <v>7.4999999999999997E-2</v>
      </c>
      <c r="N43" s="3">
        <v>0</v>
      </c>
      <c r="O43" s="3">
        <v>0</v>
      </c>
      <c r="P43" s="8">
        <f t="shared" si="3"/>
        <v>9.0000000000000011E-3</v>
      </c>
      <c r="Q43" s="3" t="s">
        <v>241</v>
      </c>
      <c r="R43" s="3">
        <v>2</v>
      </c>
      <c r="S43" s="3">
        <f t="shared" si="0"/>
        <v>1.018</v>
      </c>
      <c r="T43" s="2">
        <f t="shared" si="2"/>
        <v>3.5400000000000005</v>
      </c>
    </row>
    <row r="44" spans="3:20" x14ac:dyDescent="0.3">
      <c r="C44" s="3">
        <v>17</v>
      </c>
      <c r="D44" s="3">
        <v>17</v>
      </c>
      <c r="E44" s="3">
        <v>4.0000000000000001E-3</v>
      </c>
      <c r="F44" s="3">
        <v>0</v>
      </c>
      <c r="G44" s="3">
        <v>0.2</v>
      </c>
      <c r="H44" s="3">
        <v>3</v>
      </c>
      <c r="I44" s="3">
        <v>0.1</v>
      </c>
      <c r="J44" s="8">
        <f t="shared" si="4"/>
        <v>4.75</v>
      </c>
      <c r="K44" s="3">
        <v>5.0000000000000001E-3</v>
      </c>
      <c r="L44" s="3">
        <v>10</v>
      </c>
      <c r="M44" s="8">
        <f t="shared" si="1"/>
        <v>0.08</v>
      </c>
      <c r="N44" s="3">
        <v>3.0000000000000001E-3</v>
      </c>
      <c r="O44" s="3">
        <v>10</v>
      </c>
      <c r="P44" s="8">
        <f t="shared" si="3"/>
        <v>1.2E-2</v>
      </c>
      <c r="Q44" s="3" t="s">
        <v>247</v>
      </c>
      <c r="R44" s="3">
        <v>1</v>
      </c>
      <c r="S44" s="3">
        <f>E44+(G44*J44)+M44+P44</f>
        <v>1.046</v>
      </c>
      <c r="T44" s="2">
        <f t="shared" si="2"/>
        <v>3.7700000000000005</v>
      </c>
    </row>
  </sheetData>
  <mergeCells count="14">
    <mergeCell ref="E26:F26"/>
    <mergeCell ref="G26:I26"/>
    <mergeCell ref="K26:L26"/>
    <mergeCell ref="N26:O26"/>
    <mergeCell ref="S26:T26"/>
    <mergeCell ref="S3:T3"/>
    <mergeCell ref="C3:C4"/>
    <mergeCell ref="D3:D4"/>
    <mergeCell ref="Q3:Q4"/>
    <mergeCell ref="R3:R4"/>
    <mergeCell ref="E3:F3"/>
    <mergeCell ref="G3:I3"/>
    <mergeCell ref="K3:L3"/>
    <mergeCell ref="N3:O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E0276-747D-4CB3-AFAD-0399EF9AE108}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47796-AA5C-AC4A-BBEF-CE2CB01CAB92}">
  <dimension ref="B4:AR246"/>
  <sheetViews>
    <sheetView topLeftCell="AB2" workbookViewId="0">
      <selection activeCell="AJ27" sqref="AJ27"/>
    </sheetView>
  </sheetViews>
  <sheetFormatPr defaultColWidth="11.19921875" defaultRowHeight="15.6" x14ac:dyDescent="0.3"/>
  <cols>
    <col min="2" max="2" width="20" style="1" bestFit="1" customWidth="1"/>
    <col min="3" max="3" width="27.796875" style="1" bestFit="1" customWidth="1"/>
    <col min="4" max="6" width="12.19921875" style="1" bestFit="1" customWidth="1"/>
    <col min="7" max="7" width="8.19921875" style="1" bestFit="1" customWidth="1"/>
    <col min="8" max="9" width="12.19921875" style="1" bestFit="1" customWidth="1"/>
    <col min="13" max="13" width="8.296875" bestFit="1" customWidth="1"/>
    <col min="14" max="15" width="12.19921875" bestFit="1" customWidth="1"/>
    <col min="16" max="16" width="3.19921875" bestFit="1" customWidth="1"/>
    <col min="17" max="18" width="12.19921875" bestFit="1" customWidth="1"/>
    <col min="19" max="19" width="4.19921875" bestFit="1" customWidth="1"/>
    <col min="20" max="20" width="8.3984375" customWidth="1"/>
    <col min="21" max="21" width="5.19921875" bestFit="1" customWidth="1"/>
    <col min="22" max="22" width="6.69921875" bestFit="1" customWidth="1"/>
    <col min="23" max="23" width="6.19921875" bestFit="1" customWidth="1"/>
    <col min="24" max="24" width="3.19921875" bestFit="1" customWidth="1"/>
    <col min="25" max="25" width="9.19921875" customWidth="1"/>
    <col min="26" max="26" width="11.19921875" customWidth="1"/>
    <col min="27" max="27" width="10.19921875" bestFit="1" customWidth="1"/>
    <col min="28" max="28" width="10.69921875" bestFit="1" customWidth="1"/>
    <col min="29" max="29" width="6.19921875" bestFit="1" customWidth="1"/>
    <col min="30" max="30" width="7.19921875" bestFit="1" customWidth="1"/>
    <col min="34" max="34" width="16" customWidth="1"/>
    <col min="35" max="35" width="16.69921875" customWidth="1"/>
    <col min="36" max="36" width="15.5" customWidth="1"/>
    <col min="37" max="37" width="13" customWidth="1"/>
    <col min="38" max="38" width="7" customWidth="1"/>
    <col min="39" max="39" width="12.296875" customWidth="1"/>
    <col min="40" max="40" width="15.09765625" customWidth="1"/>
  </cols>
  <sheetData>
    <row r="4" spans="2:40" x14ac:dyDescent="0.3">
      <c r="I4" s="1" t="s">
        <v>326</v>
      </c>
      <c r="J4">
        <v>83</v>
      </c>
      <c r="AH4" t="s">
        <v>478</v>
      </c>
    </row>
    <row r="5" spans="2:40" x14ac:dyDescent="0.3">
      <c r="B5" s="1" t="s">
        <v>331</v>
      </c>
      <c r="M5" s="23" t="s">
        <v>262</v>
      </c>
      <c r="N5" s="23" t="s">
        <v>263</v>
      </c>
      <c r="O5" s="22" t="s">
        <v>264</v>
      </c>
      <c r="P5" s="22"/>
      <c r="Q5" s="22" t="s">
        <v>265</v>
      </c>
      <c r="R5" s="22"/>
      <c r="S5" s="22"/>
      <c r="T5" s="23" t="s">
        <v>479</v>
      </c>
      <c r="U5" s="22" t="s">
        <v>266</v>
      </c>
      <c r="V5" s="22"/>
      <c r="W5" s="22" t="s">
        <v>203</v>
      </c>
      <c r="X5" s="22"/>
      <c r="Y5" s="23" t="s">
        <v>272</v>
      </c>
      <c r="Z5" s="23" t="s">
        <v>267</v>
      </c>
      <c r="AA5" s="22" t="s">
        <v>268</v>
      </c>
      <c r="AB5" s="22"/>
      <c r="AC5" s="26" t="s">
        <v>328</v>
      </c>
      <c r="AD5" s="26" t="s">
        <v>327</v>
      </c>
      <c r="AF5" s="30" t="s">
        <v>528</v>
      </c>
      <c r="AG5" s="23" t="s">
        <v>271</v>
      </c>
      <c r="AH5" s="23" t="s">
        <v>273</v>
      </c>
      <c r="AI5" s="23" t="s">
        <v>326</v>
      </c>
      <c r="AJ5" s="28" t="s">
        <v>328</v>
      </c>
      <c r="AK5" s="28" t="s">
        <v>327</v>
      </c>
      <c r="AL5" s="1"/>
      <c r="AM5" s="23" t="s">
        <v>529</v>
      </c>
      <c r="AN5" s="23" t="s">
        <v>530</v>
      </c>
    </row>
    <row r="6" spans="2:40" x14ac:dyDescent="0.3">
      <c r="B6" s="4" t="s">
        <v>275</v>
      </c>
      <c r="C6" s="4" t="s">
        <v>276</v>
      </c>
      <c r="D6" s="4" t="s">
        <v>277</v>
      </c>
      <c r="E6" s="4" t="s">
        <v>271</v>
      </c>
      <c r="F6" s="4" t="s">
        <v>269</v>
      </c>
      <c r="G6" s="4" t="s">
        <v>541</v>
      </c>
      <c r="M6" s="24"/>
      <c r="N6" s="24"/>
      <c r="O6" s="4" t="s">
        <v>271</v>
      </c>
      <c r="P6" s="4" t="s">
        <v>269</v>
      </c>
      <c r="Q6" s="4" t="s">
        <v>271</v>
      </c>
      <c r="R6" s="4" t="s">
        <v>269</v>
      </c>
      <c r="S6" s="4" t="s">
        <v>270</v>
      </c>
      <c r="T6" s="24"/>
      <c r="U6" s="4" t="s">
        <v>271</v>
      </c>
      <c r="V6" s="4" t="s">
        <v>269</v>
      </c>
      <c r="W6" s="4" t="s">
        <v>271</v>
      </c>
      <c r="X6" s="4" t="s">
        <v>269</v>
      </c>
      <c r="Y6" s="24"/>
      <c r="Z6" s="24"/>
      <c r="AA6" s="4" t="s">
        <v>271</v>
      </c>
      <c r="AB6" s="4" t="s">
        <v>274</v>
      </c>
      <c r="AC6" s="27"/>
      <c r="AD6" s="27"/>
      <c r="AF6" s="30"/>
      <c r="AG6" s="24"/>
      <c r="AH6" s="24"/>
      <c r="AI6" s="24"/>
      <c r="AJ6" s="28"/>
      <c r="AK6" s="28"/>
      <c r="AL6" s="1"/>
      <c r="AM6" s="24"/>
      <c r="AN6" s="24"/>
    </row>
    <row r="7" spans="2:40" x14ac:dyDescent="0.3">
      <c r="B7" s="3" t="s">
        <v>278</v>
      </c>
      <c r="C7" s="3">
        <v>5.0000000000000001E-3</v>
      </c>
      <c r="D7" s="3">
        <v>1</v>
      </c>
      <c r="E7" s="3">
        <f>C7*D7</f>
        <v>5.0000000000000001E-3</v>
      </c>
      <c r="F7" s="3">
        <v>10</v>
      </c>
      <c r="G7" s="3">
        <f>E7*F7</f>
        <v>0.05</v>
      </c>
      <c r="M7" s="9">
        <v>1</v>
      </c>
      <c r="N7" s="9">
        <v>1</v>
      </c>
      <c r="O7" s="9">
        <v>4.0000000000000001E-3</v>
      </c>
      <c r="P7" s="9">
        <v>10</v>
      </c>
      <c r="Q7" s="9">
        <v>0.2</v>
      </c>
      <c r="R7" s="9">
        <v>3</v>
      </c>
      <c r="S7" s="9">
        <v>0.85</v>
      </c>
      <c r="T7" s="9">
        <v>0</v>
      </c>
      <c r="U7" s="9">
        <v>0</v>
      </c>
      <c r="V7" s="9">
        <v>0</v>
      </c>
      <c r="W7" s="9">
        <v>3.0000000000000001E-3</v>
      </c>
      <c r="X7" s="9">
        <v>10</v>
      </c>
      <c r="Y7" s="9" t="s">
        <v>13</v>
      </c>
      <c r="Z7" s="9">
        <v>0</v>
      </c>
      <c r="AA7" s="4">
        <v>0.17700000000000002</v>
      </c>
      <c r="AB7" s="4">
        <v>0.58000000000000007</v>
      </c>
      <c r="AC7" s="3">
        <f>Z7*AA7/$J$4</f>
        <v>0</v>
      </c>
      <c r="AD7" s="3">
        <f>Z7*AB7/$J$4</f>
        <v>0</v>
      </c>
      <c r="AF7" s="3">
        <v>1</v>
      </c>
      <c r="AG7" s="3">
        <f>N27</f>
        <v>0.20500000000000002</v>
      </c>
      <c r="AH7" s="3">
        <f t="shared" ref="AH7" si="0">O27</f>
        <v>0.69075000000000009</v>
      </c>
      <c r="AI7" s="3">
        <f>P27</f>
        <v>2</v>
      </c>
      <c r="AJ7" s="3">
        <f>AC7+H13</f>
        <v>4.9397590361445788E-3</v>
      </c>
      <c r="AK7" s="3">
        <f>AD7+I13</f>
        <v>1.6644578313253014E-2</v>
      </c>
      <c r="AL7" s="1"/>
      <c r="AM7" s="3">
        <f>AG7*AI7</f>
        <v>0.41000000000000003</v>
      </c>
      <c r="AN7" s="3">
        <f>AH7*AI7</f>
        <v>1.3815000000000002</v>
      </c>
    </row>
    <row r="8" spans="2:40" x14ac:dyDescent="0.3">
      <c r="B8" s="3" t="s">
        <v>322</v>
      </c>
      <c r="C8" s="3">
        <v>3.0000000000000001E-3</v>
      </c>
      <c r="D8" s="3">
        <v>1</v>
      </c>
      <c r="E8" s="3">
        <f t="shared" ref="E8" si="1">C8*D8</f>
        <v>3.0000000000000001E-3</v>
      </c>
      <c r="F8" s="3">
        <v>0.25</v>
      </c>
      <c r="G8" s="3">
        <f t="shared" ref="G8:G9" si="2">E8*F8</f>
        <v>7.5000000000000002E-4</v>
      </c>
      <c r="M8" s="9">
        <v>2</v>
      </c>
      <c r="N8" s="9">
        <v>2</v>
      </c>
      <c r="O8" s="9">
        <v>0</v>
      </c>
      <c r="P8" s="9">
        <v>0</v>
      </c>
      <c r="Q8" s="9">
        <v>0.2</v>
      </c>
      <c r="R8" s="9">
        <v>3</v>
      </c>
      <c r="S8" s="9">
        <v>0.5</v>
      </c>
      <c r="T8" s="9">
        <v>200</v>
      </c>
      <c r="U8" s="9">
        <v>5.0000000000000001E-3</v>
      </c>
      <c r="V8" s="9">
        <v>10</v>
      </c>
      <c r="W8" s="9">
        <v>0</v>
      </c>
      <c r="X8" s="9">
        <v>0</v>
      </c>
      <c r="Y8" s="9" t="s">
        <v>43</v>
      </c>
      <c r="Z8" s="9">
        <v>1</v>
      </c>
      <c r="AA8" s="4">
        <v>0.28200000000000003</v>
      </c>
      <c r="AB8" s="4">
        <v>0.8600000000000001</v>
      </c>
      <c r="AC8" s="3">
        <f>Z8*AA8/$J$4</f>
        <v>3.3975903614457833E-3</v>
      </c>
      <c r="AD8" s="3">
        <f>Z8*AB8/$J$4</f>
        <v>1.0361445783132531E-2</v>
      </c>
      <c r="AF8" s="3">
        <v>2</v>
      </c>
      <c r="AG8" s="3">
        <f>N28+N29</f>
        <v>0.61979308966362501</v>
      </c>
      <c r="AH8" s="3">
        <f t="shared" ref="AH8" si="3">O28+O29</f>
        <v>1.9184349441471955</v>
      </c>
      <c r="AI8" s="3">
        <f>P28+P29+Z8</f>
        <v>12</v>
      </c>
      <c r="AJ8" s="3">
        <f>AC8+H29+H62</f>
        <v>4.3377647196493979E-2</v>
      </c>
      <c r="AK8" s="3">
        <f>AD8+I29+I62</f>
        <v>0.13192746449611523</v>
      </c>
      <c r="AL8" s="1"/>
      <c r="AM8" s="3">
        <f t="shared" ref="AM8:AM23" si="4">AG8*AI8</f>
        <v>7.4375170759635001</v>
      </c>
      <c r="AN8" s="3">
        <f t="shared" ref="AN8:AN23" si="5">AH8*AI8</f>
        <v>23.021219329766346</v>
      </c>
    </row>
    <row r="9" spans="2:40" x14ac:dyDescent="0.3">
      <c r="B9" s="3" t="s">
        <v>323</v>
      </c>
      <c r="C9" s="3">
        <v>0.2</v>
      </c>
      <c r="D9" s="3">
        <v>0.1</v>
      </c>
      <c r="E9" s="3">
        <f>C9*D9</f>
        <v>2.0000000000000004E-2</v>
      </c>
      <c r="F9" s="3">
        <v>3</v>
      </c>
      <c r="G9" s="3">
        <f t="shared" si="2"/>
        <v>6.0000000000000012E-2</v>
      </c>
      <c r="M9" s="9">
        <v>3</v>
      </c>
      <c r="N9" s="9">
        <v>3</v>
      </c>
      <c r="O9" s="9">
        <v>0</v>
      </c>
      <c r="P9" s="9">
        <v>0</v>
      </c>
      <c r="Q9" s="9">
        <v>0.2</v>
      </c>
      <c r="R9" s="9">
        <v>3</v>
      </c>
      <c r="S9" s="9">
        <v>0.4</v>
      </c>
      <c r="T9" s="9">
        <v>160</v>
      </c>
      <c r="U9" s="9">
        <v>5.0000000000000001E-3</v>
      </c>
      <c r="V9" s="9">
        <v>10</v>
      </c>
      <c r="W9" s="9">
        <v>0</v>
      </c>
      <c r="X9" s="9">
        <v>0</v>
      </c>
      <c r="Y9" s="9" t="s">
        <v>83</v>
      </c>
      <c r="Z9" s="9">
        <v>1</v>
      </c>
      <c r="AA9" s="4">
        <v>0.36700000000000005</v>
      </c>
      <c r="AB9" s="4">
        <v>1.1500000000000001</v>
      </c>
      <c r="AC9" s="3">
        <f t="shared" ref="AC9:AC23" si="6">Z9*AA9/$J$4</f>
        <v>4.4216867469879526E-3</v>
      </c>
      <c r="AD9" s="3">
        <f t="shared" ref="AD9:AD23" si="7">Z9*AB9/$J$4</f>
        <v>1.3855421686746989E-2</v>
      </c>
      <c r="AF9" s="3">
        <v>3</v>
      </c>
      <c r="AG9" s="3">
        <f>N30+N31</f>
        <v>0.76252610305423452</v>
      </c>
      <c r="AH9" s="3">
        <f t="shared" ref="AH9" si="8">O30+O31</f>
        <v>2.4112418168003131</v>
      </c>
      <c r="AI9" s="3">
        <f>P30+P31+Z9</f>
        <v>17</v>
      </c>
      <c r="AJ9" s="3">
        <f>AC9+H73+H98</f>
        <v>7.5932113768184123E-2</v>
      </c>
      <c r="AK9" s="3">
        <f>AD9+I73+I98</f>
        <v>0.2382938004241491</v>
      </c>
      <c r="AL9" s="1"/>
      <c r="AM9" s="3">
        <f t="shared" si="4"/>
        <v>12.962943751921987</v>
      </c>
      <c r="AN9" s="3">
        <f t="shared" si="5"/>
        <v>40.991110885605323</v>
      </c>
    </row>
    <row r="10" spans="2:40" x14ac:dyDescent="0.3">
      <c r="M10" s="9">
        <v>4</v>
      </c>
      <c r="N10" s="9">
        <v>4</v>
      </c>
      <c r="O10" s="9">
        <v>0</v>
      </c>
      <c r="P10" s="9">
        <v>0</v>
      </c>
      <c r="Q10" s="9">
        <v>0.2</v>
      </c>
      <c r="R10" s="9">
        <v>3</v>
      </c>
      <c r="S10" s="9">
        <v>0.05</v>
      </c>
      <c r="T10" s="9">
        <v>160</v>
      </c>
      <c r="U10" s="9">
        <v>5.0000000000000001E-3</v>
      </c>
      <c r="V10" s="9">
        <v>10</v>
      </c>
      <c r="W10" s="9">
        <v>0</v>
      </c>
      <c r="X10" s="9">
        <v>0</v>
      </c>
      <c r="Y10" s="9" t="s">
        <v>116</v>
      </c>
      <c r="Z10" s="9">
        <v>1</v>
      </c>
      <c r="AA10" s="4">
        <v>0.38200000000000006</v>
      </c>
      <c r="AB10" s="4">
        <v>1.23</v>
      </c>
      <c r="AC10" s="3">
        <f t="shared" si="6"/>
        <v>4.6024096385542173E-3</v>
      </c>
      <c r="AD10" s="3">
        <f t="shared" si="7"/>
        <v>1.4819277108433735E-2</v>
      </c>
      <c r="AF10" s="3">
        <v>4</v>
      </c>
      <c r="AG10" s="3">
        <f>AA10</f>
        <v>0.38200000000000006</v>
      </c>
      <c r="AH10" s="3">
        <f>AB10</f>
        <v>1.23</v>
      </c>
      <c r="AI10" s="3">
        <f>Z10</f>
        <v>1</v>
      </c>
      <c r="AJ10" s="3">
        <f>AC10</f>
        <v>4.6024096385542173E-3</v>
      </c>
      <c r="AK10" s="3">
        <f>AD10</f>
        <v>1.4819277108433735E-2</v>
      </c>
      <c r="AL10" s="1"/>
      <c r="AM10" s="3">
        <f t="shared" si="4"/>
        <v>0.38200000000000006</v>
      </c>
      <c r="AN10" s="3">
        <f t="shared" si="5"/>
        <v>1.23</v>
      </c>
    </row>
    <row r="11" spans="2:40" x14ac:dyDescent="0.3">
      <c r="B11" s="14" t="s">
        <v>324</v>
      </c>
      <c r="C11" s="4" t="s">
        <v>325</v>
      </c>
      <c r="D11" s="4" t="s">
        <v>271</v>
      </c>
      <c r="E11" s="4" t="s">
        <v>273</v>
      </c>
      <c r="F11" s="4" t="s">
        <v>269</v>
      </c>
      <c r="G11" s="4" t="s">
        <v>326</v>
      </c>
      <c r="H11" s="4" t="s">
        <v>328</v>
      </c>
      <c r="I11" s="4" t="s">
        <v>327</v>
      </c>
      <c r="M11" s="9">
        <v>5</v>
      </c>
      <c r="N11" s="9">
        <v>5</v>
      </c>
      <c r="O11" s="9">
        <v>0</v>
      </c>
      <c r="P11" s="9">
        <v>0</v>
      </c>
      <c r="Q11" s="9">
        <v>0.2</v>
      </c>
      <c r="R11" s="9">
        <v>3</v>
      </c>
      <c r="S11" s="19">
        <v>0.45</v>
      </c>
      <c r="T11" s="19">
        <v>50</v>
      </c>
      <c r="U11" s="9">
        <v>5.0000000000000001E-3</v>
      </c>
      <c r="V11" s="9">
        <v>10</v>
      </c>
      <c r="W11" s="9">
        <v>0</v>
      </c>
      <c r="X11" s="9">
        <v>0</v>
      </c>
      <c r="Y11" s="9" t="s">
        <v>118</v>
      </c>
      <c r="Z11" s="9">
        <v>2</v>
      </c>
      <c r="AA11" s="4">
        <v>0.47700000000000004</v>
      </c>
      <c r="AB11" s="4">
        <v>1.55</v>
      </c>
      <c r="AC11" s="3">
        <f t="shared" si="6"/>
        <v>1.1493975903614459E-2</v>
      </c>
      <c r="AD11" s="3">
        <f t="shared" si="7"/>
        <v>3.7349397590361447E-2</v>
      </c>
      <c r="AF11" s="3">
        <v>5</v>
      </c>
      <c r="AG11" s="3">
        <f>N32+N33</f>
        <v>1</v>
      </c>
      <c r="AH11" s="3">
        <f t="shared" ref="AH11" si="9">O32+O33</f>
        <v>3.2915000000000001</v>
      </c>
      <c r="AI11" s="3">
        <f>P32+P33+Z11</f>
        <v>6</v>
      </c>
      <c r="AJ11" s="3">
        <f>AC11+H109+H120</f>
        <v>3.5590361445783134E-2</v>
      </c>
      <c r="AK11" s="3">
        <f>AD11+I109+I120</f>
        <v>0.11666265060240966</v>
      </c>
      <c r="AL11" s="1"/>
      <c r="AM11" s="3">
        <f t="shared" si="4"/>
        <v>6</v>
      </c>
      <c r="AN11" s="3">
        <f t="shared" si="5"/>
        <v>19.749000000000002</v>
      </c>
    </row>
    <row r="12" spans="2:40" x14ac:dyDescent="0.3">
      <c r="B12" s="9" t="s">
        <v>480</v>
      </c>
      <c r="C12" s="3" t="s">
        <v>350</v>
      </c>
      <c r="D12" s="3">
        <f>SUM(E7:E9)</f>
        <v>2.8000000000000004E-2</v>
      </c>
      <c r="E12" s="3">
        <f>SUM(G7:G9)</f>
        <v>0.11075000000000002</v>
      </c>
      <c r="F12" s="3">
        <f>E12/D12</f>
        <v>3.9553571428571428</v>
      </c>
      <c r="G12" s="3">
        <v>2</v>
      </c>
      <c r="H12" s="3"/>
      <c r="I12" s="3"/>
      <c r="M12" s="9">
        <v>6</v>
      </c>
      <c r="N12" s="9">
        <v>6</v>
      </c>
      <c r="O12" s="9">
        <v>0</v>
      </c>
      <c r="P12" s="9">
        <v>0</v>
      </c>
      <c r="Q12" s="9">
        <v>0.2</v>
      </c>
      <c r="R12" s="9">
        <v>3</v>
      </c>
      <c r="S12" s="9">
        <v>0.6</v>
      </c>
      <c r="T12" s="9">
        <v>50</v>
      </c>
      <c r="U12" s="9">
        <v>5.0000000000000001E-3</v>
      </c>
      <c r="V12" s="9">
        <v>10</v>
      </c>
      <c r="W12" s="9">
        <v>0</v>
      </c>
      <c r="X12" s="9">
        <v>0</v>
      </c>
      <c r="Y12" s="9" t="s">
        <v>134</v>
      </c>
      <c r="Z12" s="9">
        <v>1</v>
      </c>
      <c r="AA12" s="4">
        <v>0.60200000000000009</v>
      </c>
      <c r="AB12" s="4">
        <v>1.9600000000000002</v>
      </c>
      <c r="AC12" s="3">
        <f t="shared" si="6"/>
        <v>7.2530120481927723E-3</v>
      </c>
      <c r="AD12" s="3">
        <f t="shared" si="7"/>
        <v>2.3614457831325302E-2</v>
      </c>
      <c r="AF12" s="3">
        <v>6</v>
      </c>
      <c r="AG12" s="3">
        <f>N34+N35</f>
        <v>1.2780000000000002</v>
      </c>
      <c r="AH12" s="3">
        <f t="shared" ref="AH12" si="10">O34+O35</f>
        <v>4.2222500000000007</v>
      </c>
      <c r="AI12" s="3">
        <f>P34+P35+Z12</f>
        <v>8</v>
      </c>
      <c r="AJ12" s="3">
        <f>AC12+H133+H144</f>
        <v>6.0746987951807239E-2</v>
      </c>
      <c r="AK12" s="3">
        <f>AD12+I133+I144</f>
        <v>0.20095180722891567</v>
      </c>
      <c r="AL12" s="1"/>
      <c r="AM12" s="3">
        <f t="shared" si="4"/>
        <v>10.224000000000002</v>
      </c>
      <c r="AN12" s="3">
        <f t="shared" si="5"/>
        <v>33.778000000000006</v>
      </c>
    </row>
    <row r="13" spans="2:40" x14ac:dyDescent="0.3">
      <c r="B13" s="9" t="s">
        <v>329</v>
      </c>
      <c r="C13" s="3" t="s">
        <v>484</v>
      </c>
      <c r="D13" s="3">
        <f>D12+AA7</f>
        <v>0.20500000000000002</v>
      </c>
      <c r="E13" s="3">
        <f>E12+AB7</f>
        <v>0.69075000000000009</v>
      </c>
      <c r="F13" s="3">
        <f>E13/D13</f>
        <v>3.3695121951219513</v>
      </c>
      <c r="G13" s="3">
        <v>2</v>
      </c>
      <c r="H13" s="3">
        <f>D13*G13/$J$4</f>
        <v>4.9397590361445788E-3</v>
      </c>
      <c r="I13" s="3">
        <f>E13*G13/$J$4</f>
        <v>1.6644578313253014E-2</v>
      </c>
      <c r="M13" s="9">
        <v>7</v>
      </c>
      <c r="N13" s="9">
        <v>7</v>
      </c>
      <c r="O13" s="9">
        <v>0</v>
      </c>
      <c r="P13" s="9">
        <v>0</v>
      </c>
      <c r="Q13" s="9">
        <v>0.2</v>
      </c>
      <c r="R13" s="9">
        <v>3</v>
      </c>
      <c r="S13" s="9">
        <v>0.05</v>
      </c>
      <c r="T13" s="9">
        <v>100</v>
      </c>
      <c r="U13" s="9">
        <v>5.0000000000000001E-3</v>
      </c>
      <c r="V13" s="9">
        <v>10</v>
      </c>
      <c r="W13" s="9">
        <v>0</v>
      </c>
      <c r="X13" s="9">
        <v>0</v>
      </c>
      <c r="Y13" s="9" t="s">
        <v>161</v>
      </c>
      <c r="Z13" s="9">
        <v>1</v>
      </c>
      <c r="AA13" s="4">
        <v>0.61699999999999999</v>
      </c>
      <c r="AB13" s="4">
        <v>2.04</v>
      </c>
      <c r="AC13" s="3">
        <f t="shared" si="6"/>
        <v>7.4337349397590362E-3</v>
      </c>
      <c r="AD13" s="3">
        <f t="shared" si="7"/>
        <v>2.457831325301205E-2</v>
      </c>
      <c r="AF13" s="3">
        <v>7</v>
      </c>
      <c r="AG13" s="3">
        <f t="shared" ref="AG13:AH15" si="11">AA13</f>
        <v>0.61699999999999999</v>
      </c>
      <c r="AH13" s="3">
        <f t="shared" si="11"/>
        <v>2.04</v>
      </c>
      <c r="AI13" s="3">
        <v>1</v>
      </c>
      <c r="AJ13" s="3">
        <f>AC13</f>
        <v>7.4337349397590362E-3</v>
      </c>
      <c r="AK13" s="3">
        <f>AD13</f>
        <v>2.457831325301205E-2</v>
      </c>
      <c r="AL13" s="1"/>
      <c r="AM13" s="3">
        <f t="shared" si="4"/>
        <v>0.61699999999999999</v>
      </c>
      <c r="AN13" s="3">
        <f t="shared" si="5"/>
        <v>2.04</v>
      </c>
    </row>
    <row r="14" spans="2:40" x14ac:dyDescent="0.3">
      <c r="M14" s="9">
        <v>8</v>
      </c>
      <c r="N14" s="9">
        <v>8</v>
      </c>
      <c r="O14" s="9">
        <v>0</v>
      </c>
      <c r="P14" s="9">
        <v>0</v>
      </c>
      <c r="Q14" s="9">
        <v>0.2</v>
      </c>
      <c r="R14" s="9">
        <v>3</v>
      </c>
      <c r="S14" s="9">
        <v>0.2</v>
      </c>
      <c r="T14" s="9">
        <v>100</v>
      </c>
      <c r="U14" s="9">
        <v>5.0000000000000001E-3</v>
      </c>
      <c r="V14" s="9">
        <v>10</v>
      </c>
      <c r="W14" s="9">
        <v>0</v>
      </c>
      <c r="X14" s="9">
        <v>0</v>
      </c>
      <c r="Y14" s="9" t="s">
        <v>162</v>
      </c>
      <c r="Z14" s="9">
        <v>2</v>
      </c>
      <c r="AA14" s="4">
        <v>0.66200000000000014</v>
      </c>
      <c r="AB14" s="4">
        <v>2.2100000000000004</v>
      </c>
      <c r="AC14" s="3">
        <f t="shared" si="6"/>
        <v>1.5951807228915666E-2</v>
      </c>
      <c r="AD14" s="3">
        <f t="shared" si="7"/>
        <v>5.3253012048192779E-2</v>
      </c>
      <c r="AF14" s="3">
        <v>8</v>
      </c>
      <c r="AG14" s="3">
        <f t="shared" si="11"/>
        <v>0.66200000000000014</v>
      </c>
      <c r="AH14" s="3">
        <f t="shared" si="11"/>
        <v>2.2100000000000004</v>
      </c>
      <c r="AI14" s="3">
        <v>2</v>
      </c>
      <c r="AJ14" s="3">
        <f t="shared" ref="AJ14:AJ15" si="12">AC14</f>
        <v>1.5951807228915666E-2</v>
      </c>
      <c r="AK14" s="3">
        <f t="shared" ref="AK14:AK15" si="13">AD14</f>
        <v>5.3253012048192779E-2</v>
      </c>
      <c r="AL14" s="1"/>
      <c r="AM14" s="3">
        <f t="shared" si="4"/>
        <v>1.3240000000000003</v>
      </c>
      <c r="AN14" s="3">
        <f t="shared" si="5"/>
        <v>4.4200000000000008</v>
      </c>
    </row>
    <row r="15" spans="2:40" x14ac:dyDescent="0.3">
      <c r="M15" s="9">
        <v>9</v>
      </c>
      <c r="N15" s="9">
        <v>9</v>
      </c>
      <c r="O15" s="9">
        <v>0</v>
      </c>
      <c r="P15" s="9">
        <v>0</v>
      </c>
      <c r="Q15" s="9">
        <v>0.2</v>
      </c>
      <c r="R15" s="9">
        <v>3</v>
      </c>
      <c r="S15" s="9">
        <v>0.1</v>
      </c>
      <c r="T15" s="9">
        <v>100</v>
      </c>
      <c r="U15" s="9">
        <v>5.0000000000000001E-3</v>
      </c>
      <c r="V15" s="9">
        <v>10</v>
      </c>
      <c r="W15" s="9">
        <v>0</v>
      </c>
      <c r="X15" s="9">
        <v>0</v>
      </c>
      <c r="Y15" s="9" t="s">
        <v>168</v>
      </c>
      <c r="Z15" s="9">
        <v>1</v>
      </c>
      <c r="AA15" s="4">
        <v>0.68700000000000017</v>
      </c>
      <c r="AB15" s="4">
        <v>2.3200000000000003</v>
      </c>
      <c r="AC15" s="3">
        <f t="shared" si="6"/>
        <v>8.2771084337349421E-3</v>
      </c>
      <c r="AD15" s="3">
        <f t="shared" si="7"/>
        <v>2.7951807228915666E-2</v>
      </c>
      <c r="AF15" s="3">
        <v>9</v>
      </c>
      <c r="AG15" s="3">
        <f t="shared" si="11"/>
        <v>0.68700000000000017</v>
      </c>
      <c r="AH15" s="3">
        <f t="shared" si="11"/>
        <v>2.3200000000000003</v>
      </c>
      <c r="AI15" s="3">
        <f>Z15</f>
        <v>1</v>
      </c>
      <c r="AJ15" s="3">
        <f t="shared" si="12"/>
        <v>8.2771084337349421E-3</v>
      </c>
      <c r="AK15" s="3">
        <f t="shared" si="13"/>
        <v>2.7951807228915666E-2</v>
      </c>
      <c r="AL15" s="1"/>
      <c r="AM15" s="3">
        <f t="shared" si="4"/>
        <v>0.68700000000000017</v>
      </c>
      <c r="AN15" s="3">
        <f t="shared" si="5"/>
        <v>2.3200000000000003</v>
      </c>
    </row>
    <row r="16" spans="2:40" x14ac:dyDescent="0.3">
      <c r="B16" s="1" t="s">
        <v>337</v>
      </c>
      <c r="M16" s="9">
        <v>10</v>
      </c>
      <c r="N16" s="9">
        <v>10</v>
      </c>
      <c r="O16" s="9">
        <v>0</v>
      </c>
      <c r="P16" s="9">
        <v>0</v>
      </c>
      <c r="Q16" s="9">
        <v>0.2</v>
      </c>
      <c r="R16" s="9">
        <v>3</v>
      </c>
      <c r="S16" s="9">
        <v>0.05</v>
      </c>
      <c r="T16" s="9">
        <v>100</v>
      </c>
      <c r="U16" s="9">
        <v>5.0000000000000001E-3</v>
      </c>
      <c r="V16" s="9">
        <v>10</v>
      </c>
      <c r="W16" s="9">
        <v>0</v>
      </c>
      <c r="X16" s="9">
        <v>0</v>
      </c>
      <c r="Y16" s="9" t="s">
        <v>172</v>
      </c>
      <c r="Z16" s="9">
        <v>1</v>
      </c>
      <c r="AA16" s="4">
        <v>0.70200000000000007</v>
      </c>
      <c r="AB16" s="4">
        <v>2.4000000000000004</v>
      </c>
      <c r="AC16" s="3">
        <f t="shared" si="6"/>
        <v>8.4578313253012051E-3</v>
      </c>
      <c r="AD16" s="3">
        <f t="shared" si="7"/>
        <v>2.8915662650602414E-2</v>
      </c>
      <c r="AF16" s="3">
        <v>10</v>
      </c>
      <c r="AG16" s="3">
        <f>N36</f>
        <v>0.72000000000000008</v>
      </c>
      <c r="AH16" s="3">
        <f t="shared" ref="AH16" si="14">O36</f>
        <v>2.4807500000000005</v>
      </c>
      <c r="AI16" s="3">
        <f>P36+Z16</f>
        <v>2</v>
      </c>
      <c r="AJ16" s="3">
        <f>AC16+H155</f>
        <v>1.713253012048193E-2</v>
      </c>
      <c r="AK16" s="3">
        <f>AD16+I155</f>
        <v>5.8804216867469894E-2</v>
      </c>
      <c r="AL16" s="1"/>
      <c r="AM16" s="3">
        <f t="shared" si="4"/>
        <v>1.4400000000000002</v>
      </c>
      <c r="AN16" s="3">
        <f t="shared" si="5"/>
        <v>4.9615000000000009</v>
      </c>
    </row>
    <row r="17" spans="2:44" x14ac:dyDescent="0.3">
      <c r="B17" s="4" t="s">
        <v>275</v>
      </c>
      <c r="C17" s="4" t="s">
        <v>276</v>
      </c>
      <c r="D17" s="4" t="s">
        <v>277</v>
      </c>
      <c r="E17" s="4" t="s">
        <v>271</v>
      </c>
      <c r="F17" s="4" t="s">
        <v>269</v>
      </c>
      <c r="G17" s="4" t="s">
        <v>273</v>
      </c>
      <c r="M17" s="9">
        <v>11</v>
      </c>
      <c r="N17" s="9">
        <v>11</v>
      </c>
      <c r="O17" s="9">
        <v>0</v>
      </c>
      <c r="P17" s="9">
        <v>0</v>
      </c>
      <c r="Q17" s="9">
        <v>0.2</v>
      </c>
      <c r="R17" s="9">
        <v>3</v>
      </c>
      <c r="S17" s="9">
        <v>0.4</v>
      </c>
      <c r="T17" s="9">
        <v>160</v>
      </c>
      <c r="U17" s="9">
        <v>5.0000000000000001E-3</v>
      </c>
      <c r="V17" s="9">
        <v>10</v>
      </c>
      <c r="W17" s="9">
        <v>3.0000000000000001E-3</v>
      </c>
      <c r="X17" s="9">
        <v>10</v>
      </c>
      <c r="Y17" s="9" t="s">
        <v>175</v>
      </c>
      <c r="Z17" s="9">
        <v>1</v>
      </c>
      <c r="AA17" s="4">
        <v>0.79</v>
      </c>
      <c r="AB17" s="4">
        <v>2.75</v>
      </c>
      <c r="AC17" s="3">
        <f t="shared" si="6"/>
        <v>9.5180722891566264E-3</v>
      </c>
      <c r="AD17" s="3">
        <f t="shared" si="7"/>
        <v>3.313253012048193E-2</v>
      </c>
      <c r="AF17" s="3">
        <v>11</v>
      </c>
      <c r="AG17" s="3">
        <f>N37</f>
        <v>0.81800000000000006</v>
      </c>
      <c r="AH17" s="3">
        <f t="shared" ref="AH17" si="15">O37</f>
        <v>2.8607499999999999</v>
      </c>
      <c r="AI17" s="3">
        <f>P37+Z17</f>
        <v>2</v>
      </c>
      <c r="AJ17" s="3">
        <f>AC17+H166</f>
        <v>1.9373493975903613E-2</v>
      </c>
      <c r="AK17" s="3">
        <f>AD17+I166</f>
        <v>6.7599397590361446E-2</v>
      </c>
      <c r="AL17" s="1"/>
      <c r="AM17" s="3">
        <f t="shared" si="4"/>
        <v>1.6360000000000001</v>
      </c>
      <c r="AN17" s="3">
        <f t="shared" si="5"/>
        <v>5.7214999999999998</v>
      </c>
    </row>
    <row r="18" spans="2:44" x14ac:dyDescent="0.3">
      <c r="B18" s="3" t="s">
        <v>279</v>
      </c>
      <c r="C18" s="3">
        <v>5.0000000000000001E-3</v>
      </c>
      <c r="D18" s="3">
        <v>1</v>
      </c>
      <c r="E18" s="3">
        <f>C18*D18</f>
        <v>5.0000000000000001E-3</v>
      </c>
      <c r="F18" s="3">
        <v>10</v>
      </c>
      <c r="G18" s="3">
        <f>E18*F18</f>
        <v>0.05</v>
      </c>
      <c r="M18" s="9">
        <v>12</v>
      </c>
      <c r="N18" s="9">
        <v>12</v>
      </c>
      <c r="O18" s="9">
        <v>0</v>
      </c>
      <c r="P18" s="9">
        <v>0</v>
      </c>
      <c r="Q18" s="9">
        <v>0.2</v>
      </c>
      <c r="R18" s="9">
        <v>3</v>
      </c>
      <c r="S18" s="9">
        <v>0.35</v>
      </c>
      <c r="T18" s="9">
        <v>100</v>
      </c>
      <c r="U18" s="9">
        <v>5.0000000000000001E-3</v>
      </c>
      <c r="V18" s="9">
        <v>10</v>
      </c>
      <c r="W18" s="9">
        <v>3.0000000000000001E-3</v>
      </c>
      <c r="X18" s="9">
        <v>10</v>
      </c>
      <c r="Y18" s="9" t="s">
        <v>196</v>
      </c>
      <c r="Z18" s="9">
        <v>2</v>
      </c>
      <c r="AA18" s="4">
        <v>0.86799999999999999</v>
      </c>
      <c r="AB18" s="4">
        <v>3.04</v>
      </c>
      <c r="AC18" s="3">
        <f t="shared" si="6"/>
        <v>2.091566265060241E-2</v>
      </c>
      <c r="AD18" s="3">
        <f t="shared" si="7"/>
        <v>7.3253012048192775E-2</v>
      </c>
      <c r="AF18" s="3">
        <v>12</v>
      </c>
      <c r="AG18" s="3">
        <f>N38+N39</f>
        <v>1.802</v>
      </c>
      <c r="AH18" s="3">
        <f t="shared" ref="AH18" si="16">O38+O39</f>
        <v>6.3315000000000001</v>
      </c>
      <c r="AI18" s="3">
        <f>P38+P39+Z18</f>
        <v>4</v>
      </c>
      <c r="AJ18" s="3">
        <f>AC18+H177+H188</f>
        <v>4.2626506024096386E-2</v>
      </c>
      <c r="AK18" s="3">
        <f>AD18+I177+I188</f>
        <v>0.14953614457831327</v>
      </c>
      <c r="AL18" s="1"/>
      <c r="AM18" s="3">
        <f t="shared" si="4"/>
        <v>7.2080000000000002</v>
      </c>
      <c r="AN18" s="3">
        <f t="shared" si="5"/>
        <v>25.326000000000001</v>
      </c>
    </row>
    <row r="19" spans="2:44" x14ac:dyDescent="0.3">
      <c r="B19" s="3" t="s">
        <v>280</v>
      </c>
      <c r="C19" s="3">
        <v>5.0000000000000001E-3</v>
      </c>
      <c r="D19" s="3">
        <v>1</v>
      </c>
      <c r="E19" s="3">
        <f>C19*D19</f>
        <v>5.0000000000000001E-3</v>
      </c>
      <c r="F19" s="3">
        <v>10</v>
      </c>
      <c r="G19" s="3">
        <f>E19*F19</f>
        <v>0.05</v>
      </c>
      <c r="M19" s="9">
        <v>13</v>
      </c>
      <c r="N19" s="9">
        <v>13</v>
      </c>
      <c r="O19" s="9">
        <v>0</v>
      </c>
      <c r="P19" s="9">
        <v>0</v>
      </c>
      <c r="Q19" s="9">
        <v>0.2</v>
      </c>
      <c r="R19" s="9">
        <v>3</v>
      </c>
      <c r="S19" s="9">
        <v>0.15</v>
      </c>
      <c r="T19" s="9">
        <v>50</v>
      </c>
      <c r="U19" s="9">
        <v>5.0000000000000001E-3</v>
      </c>
      <c r="V19" s="9">
        <v>10</v>
      </c>
      <c r="W19" s="9">
        <v>0</v>
      </c>
      <c r="X19" s="9">
        <v>0</v>
      </c>
      <c r="Y19" s="9" t="s">
        <v>214</v>
      </c>
      <c r="Z19" s="9">
        <v>14</v>
      </c>
      <c r="AA19" s="4">
        <v>0.90300000000000002</v>
      </c>
      <c r="AB19" s="4">
        <v>3.09</v>
      </c>
      <c r="AC19" s="3">
        <f t="shared" si="6"/>
        <v>0.15231325301204818</v>
      </c>
      <c r="AD19" s="3">
        <f t="shared" si="7"/>
        <v>0.52120481927710838</v>
      </c>
      <c r="AF19" s="3">
        <v>13</v>
      </c>
      <c r="AG19" s="3">
        <f>N40</f>
        <v>0.92100000000000004</v>
      </c>
      <c r="AH19" s="3">
        <f>O40</f>
        <v>8.0750000000000016E-2</v>
      </c>
      <c r="AI19" s="3">
        <f>P40+Z19</f>
        <v>15</v>
      </c>
      <c r="AJ19" s="3">
        <f>AC19+H199</f>
        <v>0.16340963855421686</v>
      </c>
      <c r="AK19" s="3">
        <f>AD19+I199</f>
        <v>0.52217771084337339</v>
      </c>
      <c r="AL19" s="1"/>
      <c r="AM19" s="3">
        <f t="shared" si="4"/>
        <v>13.815000000000001</v>
      </c>
      <c r="AN19" s="3">
        <f t="shared" si="5"/>
        <v>1.2112500000000002</v>
      </c>
    </row>
    <row r="20" spans="2:44" x14ac:dyDescent="0.3">
      <c r="B20" s="3" t="s">
        <v>332</v>
      </c>
      <c r="C20" s="3">
        <v>3.0000000000000001E-3</v>
      </c>
      <c r="D20" s="3">
        <v>1</v>
      </c>
      <c r="E20" s="3">
        <f t="shared" ref="E20:E23" si="17">C20*D20</f>
        <v>3.0000000000000001E-3</v>
      </c>
      <c r="F20" s="3">
        <v>0.25</v>
      </c>
      <c r="G20" s="3">
        <f t="shared" ref="G20:G23" si="18">E20*F20</f>
        <v>7.5000000000000002E-4</v>
      </c>
      <c r="M20" s="9">
        <v>14</v>
      </c>
      <c r="N20" s="9">
        <v>14</v>
      </c>
      <c r="O20" s="9">
        <v>0</v>
      </c>
      <c r="P20" s="9">
        <v>0</v>
      </c>
      <c r="Q20" s="9">
        <v>0.2</v>
      </c>
      <c r="R20" s="9">
        <v>3</v>
      </c>
      <c r="S20" s="9">
        <v>0.25</v>
      </c>
      <c r="T20" s="9">
        <v>160</v>
      </c>
      <c r="U20" s="9">
        <v>5.0000000000000001E-3</v>
      </c>
      <c r="V20" s="9">
        <v>10</v>
      </c>
      <c r="W20" s="9">
        <v>0</v>
      </c>
      <c r="X20" s="9">
        <v>0</v>
      </c>
      <c r="Y20" s="9" t="s">
        <v>218</v>
      </c>
      <c r="Z20" s="9">
        <v>1</v>
      </c>
      <c r="AA20" s="4">
        <v>0.95800000000000007</v>
      </c>
      <c r="AB20" s="4">
        <v>3.2900000000000005</v>
      </c>
      <c r="AC20" s="3">
        <f t="shared" si="6"/>
        <v>1.1542168674698795E-2</v>
      </c>
      <c r="AD20" s="3">
        <f t="shared" si="7"/>
        <v>3.9638554216867475E-2</v>
      </c>
      <c r="AF20" s="3">
        <v>14</v>
      </c>
      <c r="AG20" s="3">
        <f>N41</f>
        <v>0.96189062337500009</v>
      </c>
      <c r="AH20" s="3">
        <f>O41</f>
        <v>3.2947869762500006</v>
      </c>
      <c r="AI20" s="3">
        <f>P41+Z20</f>
        <v>4</v>
      </c>
      <c r="AJ20" s="3">
        <f>AC20+H224</f>
        <v>4.6309299640060246E-2</v>
      </c>
      <c r="AK20" s="3">
        <f>AD20+I224</f>
        <v>0.15872724010542172</v>
      </c>
      <c r="AL20" s="1"/>
      <c r="AM20" s="3">
        <f t="shared" si="4"/>
        <v>3.8475624935000003</v>
      </c>
      <c r="AN20" s="3">
        <f t="shared" si="5"/>
        <v>13.179147905000002</v>
      </c>
    </row>
    <row r="21" spans="2:44" x14ac:dyDescent="0.3">
      <c r="B21" s="3" t="s">
        <v>333</v>
      </c>
      <c r="C21" s="3">
        <v>3.0000000000000001E-3</v>
      </c>
      <c r="D21" s="3">
        <v>1</v>
      </c>
      <c r="E21" s="3">
        <f t="shared" si="17"/>
        <v>3.0000000000000001E-3</v>
      </c>
      <c r="F21" s="3">
        <v>0.25</v>
      </c>
      <c r="G21" s="3">
        <f t="shared" si="18"/>
        <v>7.5000000000000002E-4</v>
      </c>
      <c r="M21" s="9">
        <v>15</v>
      </c>
      <c r="N21" s="9">
        <v>15</v>
      </c>
      <c r="O21" s="9">
        <v>0</v>
      </c>
      <c r="P21" s="9">
        <v>0</v>
      </c>
      <c r="Q21" s="9">
        <v>0.2</v>
      </c>
      <c r="R21" s="9">
        <v>3</v>
      </c>
      <c r="S21" s="9">
        <v>0.05</v>
      </c>
      <c r="T21" s="9">
        <v>100</v>
      </c>
      <c r="U21" s="9">
        <v>5.0000000000000001E-3</v>
      </c>
      <c r="V21" s="9">
        <v>10</v>
      </c>
      <c r="W21" s="9">
        <v>0</v>
      </c>
      <c r="X21" s="9">
        <v>0</v>
      </c>
      <c r="Y21" s="9" t="s">
        <v>238</v>
      </c>
      <c r="Z21" s="9">
        <v>1</v>
      </c>
      <c r="AA21" s="4">
        <v>0.97300000000000009</v>
      </c>
      <c r="AB21" s="4">
        <v>3.37</v>
      </c>
      <c r="AC21" s="3">
        <f t="shared" si="6"/>
        <v>1.1722891566265062E-2</v>
      </c>
      <c r="AD21" s="3">
        <f t="shared" si="7"/>
        <v>4.0602409638554215E-2</v>
      </c>
      <c r="AF21" s="3">
        <v>15</v>
      </c>
      <c r="AG21" s="3">
        <f>N42</f>
        <v>1.0010000000000001</v>
      </c>
      <c r="AH21" s="3">
        <f t="shared" ref="AH21" si="19">O42</f>
        <v>3.48075</v>
      </c>
      <c r="AI21" s="3">
        <f>P42+Z21</f>
        <v>2</v>
      </c>
      <c r="AJ21" s="3">
        <f>AC21+H235</f>
        <v>2.3783132530120484E-2</v>
      </c>
      <c r="AK21" s="3">
        <f>AD21+I235</f>
        <v>8.2539156626506016E-2</v>
      </c>
      <c r="AL21" s="1"/>
      <c r="AM21" s="3">
        <f t="shared" si="4"/>
        <v>2.0020000000000002</v>
      </c>
      <c r="AN21" s="3">
        <f t="shared" si="5"/>
        <v>6.9615</v>
      </c>
    </row>
    <row r="22" spans="2:44" x14ac:dyDescent="0.3">
      <c r="B22" s="9" t="s">
        <v>334</v>
      </c>
      <c r="C22" s="3">
        <v>0.2</v>
      </c>
      <c r="D22" s="3">
        <v>0.05</v>
      </c>
      <c r="E22" s="3">
        <f t="shared" si="17"/>
        <v>1.0000000000000002E-2</v>
      </c>
      <c r="F22" s="3">
        <v>3</v>
      </c>
      <c r="G22" s="3">
        <f t="shared" si="18"/>
        <v>3.0000000000000006E-2</v>
      </c>
      <c r="M22" s="9">
        <v>16</v>
      </c>
      <c r="N22" s="9">
        <v>16</v>
      </c>
      <c r="O22" s="9">
        <v>0</v>
      </c>
      <c r="P22" s="9">
        <v>0</v>
      </c>
      <c r="Q22" s="9">
        <v>0.2</v>
      </c>
      <c r="R22" s="9">
        <v>3</v>
      </c>
      <c r="S22" s="9">
        <v>0.2</v>
      </c>
      <c r="T22" s="9">
        <v>160</v>
      </c>
      <c r="U22" s="9">
        <v>5.0000000000000001E-3</v>
      </c>
      <c r="V22" s="9">
        <v>10</v>
      </c>
      <c r="W22" s="9">
        <v>0</v>
      </c>
      <c r="X22" s="9">
        <v>0</v>
      </c>
      <c r="Y22" s="9" t="s">
        <v>241</v>
      </c>
      <c r="Z22" s="9">
        <v>2</v>
      </c>
      <c r="AA22" s="4">
        <v>1.018</v>
      </c>
      <c r="AB22" s="4">
        <v>3.5400000000000005</v>
      </c>
      <c r="AC22" s="3">
        <f t="shared" si="6"/>
        <v>2.4530120481927712E-2</v>
      </c>
      <c r="AD22" s="3">
        <f t="shared" si="7"/>
        <v>8.5301204819277124E-2</v>
      </c>
      <c r="AF22" s="3">
        <v>16</v>
      </c>
      <c r="AG22" s="3">
        <f>N43</f>
        <v>1.036</v>
      </c>
      <c r="AH22" s="3">
        <f t="shared" ref="AH22" si="20">O43</f>
        <v>3.6207500000000006</v>
      </c>
      <c r="AI22" s="3">
        <f>P43+Z22</f>
        <v>3</v>
      </c>
      <c r="AJ22" s="3">
        <f>AC22+H246</f>
        <v>3.7012048192771083E-2</v>
      </c>
      <c r="AK22" s="3">
        <f>AD22+I246</f>
        <v>0.12892469879518076</v>
      </c>
      <c r="AL22" s="1"/>
      <c r="AM22" s="3">
        <f t="shared" si="4"/>
        <v>3.1080000000000001</v>
      </c>
      <c r="AN22" s="3">
        <f t="shared" si="5"/>
        <v>10.862250000000001</v>
      </c>
    </row>
    <row r="23" spans="2:44" x14ac:dyDescent="0.3">
      <c r="B23" s="9" t="s">
        <v>335</v>
      </c>
      <c r="C23" s="3">
        <v>0.2</v>
      </c>
      <c r="D23" s="3">
        <v>0.1</v>
      </c>
      <c r="E23" s="3">
        <f t="shared" si="17"/>
        <v>2.0000000000000004E-2</v>
      </c>
      <c r="F23" s="3">
        <v>3</v>
      </c>
      <c r="G23" s="3">
        <f t="shared" si="18"/>
        <v>6.0000000000000012E-2</v>
      </c>
      <c r="M23" s="9">
        <v>17</v>
      </c>
      <c r="N23" s="9">
        <v>17</v>
      </c>
      <c r="O23" s="9">
        <v>0</v>
      </c>
      <c r="P23" s="9">
        <v>0</v>
      </c>
      <c r="Q23" s="9">
        <v>0.2</v>
      </c>
      <c r="R23" s="9">
        <v>3</v>
      </c>
      <c r="S23" s="9">
        <v>0.1</v>
      </c>
      <c r="T23" s="9">
        <v>160</v>
      </c>
      <c r="U23" s="9">
        <v>5.0000000000000001E-3</v>
      </c>
      <c r="V23" s="9">
        <v>10</v>
      </c>
      <c r="W23" s="9">
        <v>3.0000000000000001E-3</v>
      </c>
      <c r="X23" s="9">
        <v>10</v>
      </c>
      <c r="Y23" s="9" t="s">
        <v>247</v>
      </c>
      <c r="Z23" s="9">
        <v>1</v>
      </c>
      <c r="AA23" s="4">
        <v>1.046</v>
      </c>
      <c r="AB23" s="4">
        <v>3.7700000000000005</v>
      </c>
      <c r="AC23" s="3">
        <f t="shared" si="6"/>
        <v>1.2602409638554217E-2</v>
      </c>
      <c r="AD23" s="3">
        <f t="shared" si="7"/>
        <v>4.542168674698796E-2</v>
      </c>
      <c r="AF23" s="3">
        <v>17</v>
      </c>
      <c r="AG23" s="3">
        <f>AA23</f>
        <v>1.046</v>
      </c>
      <c r="AH23" s="3">
        <f t="shared" ref="AH23" si="21">AB23</f>
        <v>3.7700000000000005</v>
      </c>
      <c r="AI23" s="3">
        <f>Z23</f>
        <v>1</v>
      </c>
      <c r="AJ23" s="3">
        <f>AC23</f>
        <v>1.2602409638554217E-2</v>
      </c>
      <c r="AK23" s="3">
        <f>AD23</f>
        <v>4.542168674698796E-2</v>
      </c>
      <c r="AL23" s="1"/>
      <c r="AM23" s="3">
        <f t="shared" si="4"/>
        <v>1.046</v>
      </c>
      <c r="AN23" s="3">
        <f t="shared" si="5"/>
        <v>3.7700000000000005</v>
      </c>
    </row>
    <row r="25" spans="2:44" x14ac:dyDescent="0.3">
      <c r="B25" s="14" t="s">
        <v>324</v>
      </c>
      <c r="C25" s="4" t="s">
        <v>325</v>
      </c>
      <c r="D25" s="4" t="s">
        <v>271</v>
      </c>
      <c r="E25" s="4" t="s">
        <v>273</v>
      </c>
      <c r="F25" s="4" t="s">
        <v>269</v>
      </c>
      <c r="G25" s="4" t="s">
        <v>326</v>
      </c>
      <c r="H25" s="4" t="s">
        <v>328</v>
      </c>
      <c r="I25" s="4" t="s">
        <v>327</v>
      </c>
      <c r="AI25" t="s">
        <v>527</v>
      </c>
    </row>
    <row r="26" spans="2:44" x14ac:dyDescent="0.3">
      <c r="B26" s="9" t="s">
        <v>481</v>
      </c>
      <c r="C26" s="3" t="s">
        <v>349</v>
      </c>
      <c r="D26" s="3">
        <f>E18+E22+E20</f>
        <v>1.8000000000000002E-2</v>
      </c>
      <c r="E26" s="3">
        <f>G18+G22+G20</f>
        <v>8.0750000000000016E-2</v>
      </c>
      <c r="F26" s="3">
        <f>E26/D26</f>
        <v>4.4861111111111116</v>
      </c>
      <c r="G26" s="3">
        <v>2</v>
      </c>
      <c r="H26" s="3"/>
      <c r="I26" s="3"/>
      <c r="M26" s="10" t="s">
        <v>512</v>
      </c>
      <c r="N26" s="10" t="s">
        <v>271</v>
      </c>
      <c r="O26" s="10" t="s">
        <v>273</v>
      </c>
      <c r="P26" s="10" t="s">
        <v>326</v>
      </c>
      <c r="Q26" s="10" t="s">
        <v>328</v>
      </c>
      <c r="R26" s="10" t="s">
        <v>328</v>
      </c>
      <c r="AI26" t="s">
        <v>525</v>
      </c>
      <c r="AJ26">
        <f>SUM(AM7:AM12)</f>
        <v>37.416460827885487</v>
      </c>
      <c r="AO26" s="2"/>
      <c r="AP26" s="2"/>
      <c r="AQ26" s="2"/>
      <c r="AR26" s="2"/>
    </row>
    <row r="27" spans="2:44" x14ac:dyDescent="0.3">
      <c r="B27" s="9" t="s">
        <v>482</v>
      </c>
      <c r="C27" s="3" t="s">
        <v>351</v>
      </c>
      <c r="D27" s="3">
        <f>E19+E23+E21</f>
        <v>2.8000000000000004E-2</v>
      </c>
      <c r="E27" s="3">
        <f>G19+G23+G21</f>
        <v>0.11075000000000002</v>
      </c>
      <c r="F27" s="3">
        <f>E27/D27</f>
        <v>3.9553571428571428</v>
      </c>
      <c r="G27" s="3">
        <v>1</v>
      </c>
      <c r="H27" s="3"/>
      <c r="I27" s="3"/>
      <c r="L27" t="s">
        <v>513</v>
      </c>
      <c r="M27" s="18" t="s">
        <v>495</v>
      </c>
      <c r="N27" s="18">
        <f>D13</f>
        <v>0.20500000000000002</v>
      </c>
      <c r="O27" s="18">
        <f>E13</f>
        <v>0.69075000000000009</v>
      </c>
      <c r="P27" s="18">
        <f>G13</f>
        <v>2</v>
      </c>
      <c r="Q27" s="18">
        <f>H13</f>
        <v>4.9397590361445788E-3</v>
      </c>
      <c r="R27" s="18">
        <f>I13</f>
        <v>1.6644578313253014E-2</v>
      </c>
      <c r="V27">
        <f>N27*P27</f>
        <v>0.41000000000000003</v>
      </c>
      <c r="W27">
        <f>O27+P27</f>
        <v>2.69075</v>
      </c>
      <c r="AI27" t="s">
        <v>526</v>
      </c>
      <c r="AJ27">
        <f>SUM(AM13:AM23)</f>
        <v>36.730562493500003</v>
      </c>
      <c r="AO27" s="2"/>
      <c r="AP27" s="2"/>
      <c r="AQ27" s="2"/>
      <c r="AR27" s="2"/>
    </row>
    <row r="28" spans="2:44" x14ac:dyDescent="0.3">
      <c r="B28" s="9" t="s">
        <v>329</v>
      </c>
      <c r="C28" s="9" t="s">
        <v>483</v>
      </c>
      <c r="D28" s="3">
        <f>D26+D27</f>
        <v>4.6000000000000006E-2</v>
      </c>
      <c r="E28" s="3">
        <f>E26+E27</f>
        <v>0.19150000000000003</v>
      </c>
      <c r="F28" s="3">
        <f>E28/D28</f>
        <v>4.1630434782608701</v>
      </c>
      <c r="G28" s="3"/>
      <c r="H28" s="3"/>
      <c r="I28" s="3"/>
      <c r="L28" t="s">
        <v>514</v>
      </c>
      <c r="M28" s="18" t="s">
        <v>496</v>
      </c>
      <c r="N28" s="18">
        <f>D29</f>
        <v>0.32800000000000001</v>
      </c>
      <c r="O28" s="18">
        <f>E29</f>
        <v>1.0515000000000001</v>
      </c>
      <c r="P28" s="18">
        <f>G29</f>
        <v>3</v>
      </c>
      <c r="Q28" s="18">
        <f>H29</f>
        <v>1.1855421686746987E-2</v>
      </c>
      <c r="R28" s="18">
        <f>I29</f>
        <v>3.8006024096385552E-2</v>
      </c>
      <c r="V28">
        <f t="shared" ref="V28:V43" si="22">N28*P28</f>
        <v>0.98399999999999999</v>
      </c>
      <c r="W28">
        <f t="shared" ref="W28:W43" si="23">O28+P28</f>
        <v>4.0514999999999999</v>
      </c>
      <c r="AJ28">
        <f>SUM(AJ26:AJ27)</f>
        <v>74.14702332138549</v>
      </c>
      <c r="AO28" s="2"/>
      <c r="AP28" s="2"/>
      <c r="AQ28" s="2"/>
      <c r="AR28" s="2"/>
    </row>
    <row r="29" spans="2:44" x14ac:dyDescent="0.3">
      <c r="B29" s="9" t="s">
        <v>330</v>
      </c>
      <c r="C29" s="9" t="s">
        <v>336</v>
      </c>
      <c r="D29" s="3">
        <f>D28+AA8</f>
        <v>0.32800000000000001</v>
      </c>
      <c r="E29" s="3">
        <f>E28+AB8</f>
        <v>1.0515000000000001</v>
      </c>
      <c r="F29" s="3">
        <f>E29/D29</f>
        <v>3.2057926829268295</v>
      </c>
      <c r="G29" s="3">
        <v>3</v>
      </c>
      <c r="H29" s="3">
        <f>D29*G29/$J$4</f>
        <v>1.1855421686746987E-2</v>
      </c>
      <c r="I29" s="3">
        <f>E29*G29/$J$4</f>
        <v>3.8006024096385552E-2</v>
      </c>
      <c r="L29" t="s">
        <v>514</v>
      </c>
      <c r="M29" s="18" t="s">
        <v>497</v>
      </c>
      <c r="N29" s="18">
        <f>D62</f>
        <v>0.29179308966362505</v>
      </c>
      <c r="O29" s="18">
        <f>E62</f>
        <v>0.86693494414719541</v>
      </c>
      <c r="P29" s="18">
        <f>G62</f>
        <v>8</v>
      </c>
      <c r="Q29" s="18">
        <f>H62</f>
        <v>2.812463514830121E-2</v>
      </c>
      <c r="R29" s="18">
        <f>I62</f>
        <v>8.3559994616597147E-2</v>
      </c>
      <c r="V29">
        <f t="shared" si="22"/>
        <v>2.3343447173090004</v>
      </c>
      <c r="W29">
        <f t="shared" si="23"/>
        <v>8.8669349441471947</v>
      </c>
      <c r="AI29" t="s">
        <v>328</v>
      </c>
      <c r="AJ29">
        <f>AJ28/83</f>
        <v>0.8933376303781384</v>
      </c>
      <c r="AO29" s="2"/>
      <c r="AP29" s="2"/>
      <c r="AQ29" s="2"/>
      <c r="AR29" s="2"/>
    </row>
    <row r="30" spans="2:44" x14ac:dyDescent="0.3">
      <c r="L30" t="s">
        <v>515</v>
      </c>
      <c r="M30" s="18" t="s">
        <v>498</v>
      </c>
      <c r="N30" s="18">
        <f>D73</f>
        <v>0.39500000000000007</v>
      </c>
      <c r="O30" s="18">
        <f t="shared" ref="O30" si="24">E73</f>
        <v>1.2607500000000003</v>
      </c>
      <c r="P30" s="18">
        <f>G73</f>
        <v>2</v>
      </c>
      <c r="Q30" s="18">
        <f>H73</f>
        <v>9.5180722891566281E-3</v>
      </c>
      <c r="R30" s="18">
        <f>I73</f>
        <v>3.0379518072289162E-2</v>
      </c>
      <c r="V30">
        <f t="shared" si="22"/>
        <v>0.79000000000000015</v>
      </c>
      <c r="W30">
        <f t="shared" si="23"/>
        <v>3.2607500000000003</v>
      </c>
      <c r="AO30" s="2"/>
      <c r="AP30" s="2"/>
      <c r="AQ30" s="2"/>
      <c r="AR30" s="2"/>
    </row>
    <row r="31" spans="2:44" x14ac:dyDescent="0.3">
      <c r="L31" t="s">
        <v>515</v>
      </c>
      <c r="M31" s="18" t="s">
        <v>499</v>
      </c>
      <c r="N31" s="18">
        <f>D98</f>
        <v>0.36752610305423444</v>
      </c>
      <c r="O31" s="18">
        <f t="shared" ref="O31" si="25">E98</f>
        <v>1.1504918168003126</v>
      </c>
      <c r="P31" s="18">
        <f>G98</f>
        <v>14</v>
      </c>
      <c r="Q31" s="18">
        <f>H98</f>
        <v>6.1992354732039547E-2</v>
      </c>
      <c r="R31" s="18">
        <f>I98</f>
        <v>0.19405886066511296</v>
      </c>
      <c r="V31">
        <f t="shared" si="22"/>
        <v>5.1453654427592825</v>
      </c>
      <c r="W31">
        <f t="shared" si="23"/>
        <v>15.150491816800313</v>
      </c>
      <c r="AO31" s="2"/>
      <c r="AP31" s="2"/>
      <c r="AQ31" s="2"/>
      <c r="AR31" s="2"/>
    </row>
    <row r="32" spans="2:44" x14ac:dyDescent="0.3">
      <c r="B32" s="13" t="s">
        <v>363</v>
      </c>
      <c r="L32" t="s">
        <v>516</v>
      </c>
      <c r="M32" s="18" t="s">
        <v>500</v>
      </c>
      <c r="N32" s="18">
        <f>D109</f>
        <v>0.505</v>
      </c>
      <c r="O32" s="18">
        <f t="shared" ref="O32" si="26">E109</f>
        <v>1.6607500000000002</v>
      </c>
      <c r="P32" s="18">
        <f>G109</f>
        <v>2</v>
      </c>
      <c r="Q32" s="18">
        <f>H109</f>
        <v>1.2168674698795181E-2</v>
      </c>
      <c r="R32" s="18">
        <f>I109</f>
        <v>4.0018072289156631E-2</v>
      </c>
      <c r="V32">
        <f t="shared" si="22"/>
        <v>1.01</v>
      </c>
      <c r="W32">
        <f t="shared" si="23"/>
        <v>3.6607500000000002</v>
      </c>
      <c r="AI32" t="s">
        <v>525</v>
      </c>
      <c r="AJ32">
        <f>SUM(AN7:AN12)</f>
        <v>120.15083021537167</v>
      </c>
      <c r="AO32" s="2"/>
      <c r="AP32" s="2"/>
      <c r="AQ32" s="2"/>
      <c r="AR32" s="2"/>
    </row>
    <row r="33" spans="2:44" x14ac:dyDescent="0.3">
      <c r="B33" s="4" t="s">
        <v>275</v>
      </c>
      <c r="C33" s="4" t="s">
        <v>276</v>
      </c>
      <c r="D33" s="4" t="s">
        <v>277</v>
      </c>
      <c r="E33" s="4" t="s">
        <v>271</v>
      </c>
      <c r="F33" s="4" t="s">
        <v>269</v>
      </c>
      <c r="G33" s="4" t="s">
        <v>273</v>
      </c>
      <c r="L33" t="s">
        <v>516</v>
      </c>
      <c r="M33" s="18" t="s">
        <v>501</v>
      </c>
      <c r="N33" s="18">
        <f>D120</f>
        <v>0.49500000000000005</v>
      </c>
      <c r="O33" s="18">
        <f t="shared" ref="O33" si="27">E120</f>
        <v>1.6307500000000001</v>
      </c>
      <c r="P33" s="18">
        <f>G120</f>
        <v>2</v>
      </c>
      <c r="Q33" s="18">
        <f>H120</f>
        <v>1.1927710843373495E-2</v>
      </c>
      <c r="R33" s="18">
        <f>I120</f>
        <v>3.9295180722891572E-2</v>
      </c>
      <c r="V33">
        <f t="shared" si="22"/>
        <v>0.9900000000000001</v>
      </c>
      <c r="W33">
        <f t="shared" si="23"/>
        <v>3.6307499999999999</v>
      </c>
      <c r="AI33" t="s">
        <v>526</v>
      </c>
      <c r="AJ33">
        <f>SUM(AN13:AN23)</f>
        <v>80.773147905000002</v>
      </c>
      <c r="AO33" s="2"/>
      <c r="AP33" s="2"/>
      <c r="AQ33" s="2"/>
      <c r="AR33" s="2"/>
    </row>
    <row r="34" spans="2:44" x14ac:dyDescent="0.3">
      <c r="B34" s="9" t="s">
        <v>281</v>
      </c>
      <c r="C34" s="3">
        <v>5.0000000000000001E-3</v>
      </c>
      <c r="D34" s="3">
        <v>1</v>
      </c>
      <c r="E34" s="3">
        <f>C34*D34</f>
        <v>5.0000000000000001E-3</v>
      </c>
      <c r="F34" s="3">
        <v>10</v>
      </c>
      <c r="G34" s="3">
        <f>E34*F34</f>
        <v>0.05</v>
      </c>
      <c r="L34" t="s">
        <v>517</v>
      </c>
      <c r="M34" s="18" t="s">
        <v>502</v>
      </c>
      <c r="N34" s="18">
        <f>D133</f>
        <v>0.62800000000000011</v>
      </c>
      <c r="O34" s="18">
        <f t="shared" ref="O34" si="28">E133</f>
        <v>2.0915000000000004</v>
      </c>
      <c r="P34" s="18">
        <f>G133</f>
        <v>5</v>
      </c>
      <c r="Q34" s="18">
        <v>4.1000000000000002E-2</v>
      </c>
      <c r="R34" s="18">
        <v>0.14662385999999999</v>
      </c>
      <c r="V34">
        <f t="shared" si="22"/>
        <v>3.1400000000000006</v>
      </c>
      <c r="W34">
        <f t="shared" si="23"/>
        <v>7.0914999999999999</v>
      </c>
      <c r="AJ34">
        <f>SUM(AJ32:AJ33)</f>
        <v>200.92397812037166</v>
      </c>
      <c r="AO34" s="2"/>
      <c r="AP34" s="2"/>
      <c r="AQ34" s="2"/>
      <c r="AR34" s="2"/>
    </row>
    <row r="35" spans="2:44" x14ac:dyDescent="0.3">
      <c r="B35" s="9" t="s">
        <v>282</v>
      </c>
      <c r="C35" s="3">
        <v>5.0000000000000001E-3</v>
      </c>
      <c r="D35" s="3">
        <v>1</v>
      </c>
      <c r="E35" s="3">
        <f>C35*D35</f>
        <v>5.0000000000000001E-3</v>
      </c>
      <c r="F35" s="3">
        <v>10</v>
      </c>
      <c r="G35" s="3">
        <f>E35*F35</f>
        <v>0.05</v>
      </c>
      <c r="L35" t="s">
        <v>517</v>
      </c>
      <c r="M35" s="18" t="s">
        <v>503</v>
      </c>
      <c r="N35" s="18">
        <f>D144</f>
        <v>0.65000000000000013</v>
      </c>
      <c r="O35" s="18">
        <f t="shared" ref="O35" si="29">E144</f>
        <v>2.1307500000000004</v>
      </c>
      <c r="P35" s="18">
        <f>G144</f>
        <v>2</v>
      </c>
      <c r="Q35" s="18">
        <f>H144</f>
        <v>1.5662650602409643E-2</v>
      </c>
      <c r="R35" s="18">
        <f>I144</f>
        <v>5.1343373493975913E-2</v>
      </c>
      <c r="V35">
        <f t="shared" si="22"/>
        <v>1.3000000000000003</v>
      </c>
      <c r="W35">
        <f t="shared" si="23"/>
        <v>4.1307500000000008</v>
      </c>
      <c r="AI35" t="s">
        <v>327</v>
      </c>
      <c r="AJ35">
        <f>AJ34/83</f>
        <v>2.4207708207273693</v>
      </c>
      <c r="AO35" s="2"/>
      <c r="AP35" s="2"/>
      <c r="AQ35" s="2"/>
      <c r="AR35" s="2"/>
    </row>
    <row r="36" spans="2:44" x14ac:dyDescent="0.3">
      <c r="B36" s="9" t="s">
        <v>283</v>
      </c>
      <c r="C36" s="3">
        <v>5.0000000000000001E-3</v>
      </c>
      <c r="D36" s="3">
        <v>1</v>
      </c>
      <c r="E36" s="3">
        <f t="shared" ref="E36:E40" si="30">C36*D36</f>
        <v>5.0000000000000001E-3</v>
      </c>
      <c r="F36" s="3">
        <v>10</v>
      </c>
      <c r="G36" s="3">
        <f t="shared" ref="G36:G40" si="31">E36*F36</f>
        <v>0.05</v>
      </c>
      <c r="L36" t="s">
        <v>518</v>
      </c>
      <c r="M36" s="18" t="s">
        <v>504</v>
      </c>
      <c r="N36" s="18">
        <f>D155</f>
        <v>0.72000000000000008</v>
      </c>
      <c r="O36" s="18">
        <f t="shared" ref="O36" si="32">E155</f>
        <v>2.4807500000000005</v>
      </c>
      <c r="P36" s="18">
        <f>G155</f>
        <v>1</v>
      </c>
      <c r="Q36" s="18">
        <f>H155</f>
        <v>8.6746987951807231E-3</v>
      </c>
      <c r="R36" s="18">
        <f>I155</f>
        <v>2.9888554216867477E-2</v>
      </c>
      <c r="V36">
        <f t="shared" si="22"/>
        <v>0.72000000000000008</v>
      </c>
      <c r="W36">
        <f t="shared" si="23"/>
        <v>3.4807500000000005</v>
      </c>
      <c r="AO36" s="2"/>
      <c r="AP36" s="2"/>
      <c r="AQ36" s="2"/>
      <c r="AR36" s="2"/>
    </row>
    <row r="37" spans="2:44" x14ac:dyDescent="0.3">
      <c r="B37" s="9" t="s">
        <v>284</v>
      </c>
      <c r="C37" s="3">
        <v>5.0000000000000001E-3</v>
      </c>
      <c r="D37" s="3">
        <v>1</v>
      </c>
      <c r="E37" s="3">
        <f t="shared" si="30"/>
        <v>5.0000000000000001E-3</v>
      </c>
      <c r="F37" s="3">
        <v>10</v>
      </c>
      <c r="G37" s="3">
        <f t="shared" si="31"/>
        <v>0.05</v>
      </c>
      <c r="L37" t="s">
        <v>519</v>
      </c>
      <c r="M37" s="18" t="s">
        <v>505</v>
      </c>
      <c r="N37" s="18">
        <f>D166</f>
        <v>0.81800000000000006</v>
      </c>
      <c r="O37" s="18">
        <f t="shared" ref="O37" si="33">E166</f>
        <v>2.8607499999999999</v>
      </c>
      <c r="P37" s="18">
        <f>G166</f>
        <v>1</v>
      </c>
      <c r="Q37" s="18">
        <f>H166</f>
        <v>9.8554216867469888E-3</v>
      </c>
      <c r="R37" s="18">
        <f>I166</f>
        <v>3.4466867469879515E-2</v>
      </c>
      <c r="V37">
        <f t="shared" si="22"/>
        <v>0.81800000000000006</v>
      </c>
      <c r="W37">
        <f t="shared" si="23"/>
        <v>3.8607499999999999</v>
      </c>
      <c r="AO37" s="2"/>
      <c r="AP37" s="2"/>
      <c r="AQ37" s="2"/>
      <c r="AR37" s="2"/>
    </row>
    <row r="38" spans="2:44" x14ac:dyDescent="0.3">
      <c r="B38" s="9" t="s">
        <v>285</v>
      </c>
      <c r="C38" s="3">
        <v>5.0000000000000001E-3</v>
      </c>
      <c r="D38" s="3">
        <v>1</v>
      </c>
      <c r="E38" s="3">
        <f t="shared" si="30"/>
        <v>5.0000000000000001E-3</v>
      </c>
      <c r="F38" s="3">
        <v>10</v>
      </c>
      <c r="G38" s="3">
        <f t="shared" si="31"/>
        <v>0.05</v>
      </c>
      <c r="L38" t="s">
        <v>520</v>
      </c>
      <c r="M38" s="18" t="s">
        <v>506</v>
      </c>
      <c r="N38" s="18">
        <f>D177</f>
        <v>0.88600000000000001</v>
      </c>
      <c r="O38" s="18">
        <f t="shared" ref="O38" si="34">E177</f>
        <v>3.1207500000000001</v>
      </c>
      <c r="P38" s="18">
        <f>G177</f>
        <v>1</v>
      </c>
      <c r="Q38" s="18">
        <f>H177</f>
        <v>1.0674698795180723E-2</v>
      </c>
      <c r="R38" s="18">
        <f>I177</f>
        <v>3.7599397590361447E-2</v>
      </c>
      <c r="V38">
        <f t="shared" si="22"/>
        <v>0.88600000000000001</v>
      </c>
      <c r="W38">
        <f t="shared" si="23"/>
        <v>4.1207500000000001</v>
      </c>
      <c r="AH38" s="29" t="s">
        <v>531</v>
      </c>
      <c r="AI38" s="22" t="s">
        <v>532</v>
      </c>
      <c r="AJ38" s="22"/>
      <c r="AK38" s="30" t="s">
        <v>535</v>
      </c>
      <c r="AO38" s="2"/>
      <c r="AP38" s="2"/>
      <c r="AQ38" s="2"/>
      <c r="AR38" s="2"/>
    </row>
    <row r="39" spans="2:44" x14ac:dyDescent="0.3">
      <c r="B39" s="3" t="s">
        <v>338</v>
      </c>
      <c r="C39" s="3">
        <v>3.0000000000000001E-3</v>
      </c>
      <c r="D39" s="3">
        <v>1</v>
      </c>
      <c r="E39" s="3">
        <f t="shared" si="30"/>
        <v>3.0000000000000001E-3</v>
      </c>
      <c r="F39" s="3">
        <v>0.25</v>
      </c>
      <c r="G39" s="3">
        <f t="shared" si="31"/>
        <v>7.5000000000000002E-4</v>
      </c>
      <c r="L39" t="s">
        <v>520</v>
      </c>
      <c r="M39" s="18" t="s">
        <v>507</v>
      </c>
      <c r="N39" s="18">
        <f>D188</f>
        <v>0.91600000000000004</v>
      </c>
      <c r="O39" s="18">
        <f t="shared" ref="O39" si="35">E188</f>
        <v>3.21075</v>
      </c>
      <c r="P39" s="18">
        <f>G188</f>
        <v>1</v>
      </c>
      <c r="Q39" s="18">
        <f>H188</f>
        <v>1.1036144578313253E-2</v>
      </c>
      <c r="R39" s="18">
        <f>I188</f>
        <v>3.8683734939759039E-2</v>
      </c>
      <c r="V39">
        <f t="shared" si="22"/>
        <v>0.91600000000000004</v>
      </c>
      <c r="W39">
        <f t="shared" si="23"/>
        <v>4.21075</v>
      </c>
      <c r="AH39" s="29"/>
      <c r="AI39" s="10" t="s">
        <v>533</v>
      </c>
      <c r="AJ39" s="10" t="s">
        <v>534</v>
      </c>
      <c r="AK39" s="30"/>
      <c r="AO39" s="2"/>
      <c r="AP39" s="2"/>
      <c r="AQ39" s="2"/>
      <c r="AR39" s="2"/>
    </row>
    <row r="40" spans="2:44" x14ac:dyDescent="0.3">
      <c r="B40" s="3" t="s">
        <v>339</v>
      </c>
      <c r="C40" s="3">
        <v>3.0000000000000001E-3</v>
      </c>
      <c r="D40" s="3">
        <v>1</v>
      </c>
      <c r="E40" s="3">
        <f t="shared" si="30"/>
        <v>3.0000000000000001E-3</v>
      </c>
      <c r="F40" s="3">
        <v>0.25</v>
      </c>
      <c r="G40" s="3">
        <f t="shared" si="31"/>
        <v>7.5000000000000002E-4</v>
      </c>
      <c r="L40" t="s">
        <v>521</v>
      </c>
      <c r="M40" s="18" t="s">
        <v>508</v>
      </c>
      <c r="N40" s="18">
        <f>D199</f>
        <v>0.92100000000000004</v>
      </c>
      <c r="O40" s="18">
        <f t="shared" ref="O40" si="36">E199</f>
        <v>8.0750000000000016E-2</v>
      </c>
      <c r="P40" s="18">
        <f>G199</f>
        <v>1</v>
      </c>
      <c r="Q40" s="18">
        <f>H199</f>
        <v>1.1096385542168675E-2</v>
      </c>
      <c r="R40" s="18">
        <f>I199</f>
        <v>9.7289156626506048E-4</v>
      </c>
      <c r="V40">
        <f t="shared" si="22"/>
        <v>0.92100000000000004</v>
      </c>
      <c r="W40">
        <f t="shared" si="23"/>
        <v>1.0807500000000001</v>
      </c>
      <c r="AH40" s="3" t="s">
        <v>536</v>
      </c>
      <c r="AI40" s="20">
        <v>37.416460827885487</v>
      </c>
      <c r="AJ40" s="20">
        <v>120.15083021537167</v>
      </c>
      <c r="AK40" s="20">
        <v>46</v>
      </c>
      <c r="AO40" s="2"/>
      <c r="AP40" s="2"/>
      <c r="AQ40" s="2"/>
      <c r="AR40" s="2"/>
    </row>
    <row r="41" spans="2:44" x14ac:dyDescent="0.3">
      <c r="B41" s="3" t="s">
        <v>340</v>
      </c>
      <c r="C41" s="3">
        <v>3.0000000000000001E-3</v>
      </c>
      <c r="D41" s="3">
        <v>1</v>
      </c>
      <c r="E41" s="3">
        <f t="shared" ref="E41:E42" si="37">C41*D41</f>
        <v>3.0000000000000001E-3</v>
      </c>
      <c r="F41" s="3">
        <v>0.25</v>
      </c>
      <c r="G41" s="3">
        <f t="shared" ref="G41:G42" si="38">E41*F41</f>
        <v>7.5000000000000002E-4</v>
      </c>
      <c r="L41" t="s">
        <v>522</v>
      </c>
      <c r="M41" s="18" t="s">
        <v>509</v>
      </c>
      <c r="N41" s="18">
        <f>D224</f>
        <v>0.96189062337500009</v>
      </c>
      <c r="O41" s="18">
        <f t="shared" ref="O41" si="39">E224</f>
        <v>3.2947869762500006</v>
      </c>
      <c r="P41" s="18">
        <f>G224</f>
        <v>3</v>
      </c>
      <c r="Q41" s="18">
        <f>H224</f>
        <v>3.4767130965361451E-2</v>
      </c>
      <c r="R41" s="18">
        <f>I224</f>
        <v>0.11908868588855424</v>
      </c>
      <c r="V41">
        <f t="shared" si="22"/>
        <v>2.8856718701250004</v>
      </c>
      <c r="W41">
        <f t="shared" si="23"/>
        <v>6.2947869762500002</v>
      </c>
      <c r="AH41" s="3" t="s">
        <v>537</v>
      </c>
      <c r="AI41" s="3">
        <v>36.730562493500003</v>
      </c>
      <c r="AJ41" s="3">
        <v>80.773147905000002</v>
      </c>
      <c r="AK41" s="3">
        <v>37</v>
      </c>
      <c r="AO41" s="2"/>
      <c r="AP41" s="2"/>
      <c r="AQ41" s="2"/>
      <c r="AR41" s="2"/>
    </row>
    <row r="42" spans="2:44" x14ac:dyDescent="0.3">
      <c r="B42" s="3" t="s">
        <v>341</v>
      </c>
      <c r="C42" s="3">
        <v>3.0000000000000001E-3</v>
      </c>
      <c r="D42" s="3">
        <v>1</v>
      </c>
      <c r="E42" s="3">
        <f t="shared" si="37"/>
        <v>3.0000000000000001E-3</v>
      </c>
      <c r="F42" s="3">
        <v>0.25</v>
      </c>
      <c r="G42" s="3">
        <f t="shared" si="38"/>
        <v>7.5000000000000002E-4</v>
      </c>
      <c r="L42" t="s">
        <v>523</v>
      </c>
      <c r="M42" s="18" t="s">
        <v>510</v>
      </c>
      <c r="N42" s="18">
        <f>D235</f>
        <v>1.0010000000000001</v>
      </c>
      <c r="O42" s="18">
        <f t="shared" ref="O42" si="40">E235</f>
        <v>3.48075</v>
      </c>
      <c r="P42" s="18">
        <f>G235</f>
        <v>1</v>
      </c>
      <c r="Q42" s="18">
        <f>H235</f>
        <v>1.2060240963855422E-2</v>
      </c>
      <c r="R42" s="18">
        <f>I235</f>
        <v>4.1936746987951808E-2</v>
      </c>
      <c r="V42">
        <f t="shared" si="22"/>
        <v>1.0010000000000001</v>
      </c>
      <c r="W42">
        <f t="shared" si="23"/>
        <v>4.4807500000000005</v>
      </c>
      <c r="AH42" s="3" t="s">
        <v>538</v>
      </c>
      <c r="AI42" s="3">
        <f>SUM(AI40:AI41)</f>
        <v>74.14702332138549</v>
      </c>
      <c r="AJ42" s="3">
        <f t="shared" ref="AJ42:AK42" si="41">SUM(AJ40:AJ41)</f>
        <v>200.92397812037166</v>
      </c>
      <c r="AK42" s="3">
        <f t="shared" si="41"/>
        <v>83</v>
      </c>
      <c r="AO42" s="2"/>
      <c r="AP42" s="2"/>
      <c r="AQ42" s="2"/>
      <c r="AR42" s="2"/>
    </row>
    <row r="43" spans="2:44" x14ac:dyDescent="0.3">
      <c r="B43" s="3" t="s">
        <v>342</v>
      </c>
      <c r="C43" s="3">
        <v>3.0000000000000001E-3</v>
      </c>
      <c r="D43" s="3">
        <v>1</v>
      </c>
      <c r="E43" s="3">
        <f t="shared" ref="E43" si="42">C43*D43</f>
        <v>3.0000000000000001E-3</v>
      </c>
      <c r="F43" s="3">
        <v>0.25</v>
      </c>
      <c r="G43" s="3">
        <f t="shared" ref="G43" si="43">E43*F43</f>
        <v>7.5000000000000002E-4</v>
      </c>
      <c r="L43" t="s">
        <v>524</v>
      </c>
      <c r="M43" s="18" t="s">
        <v>511</v>
      </c>
      <c r="N43" s="18">
        <f>D246</f>
        <v>1.036</v>
      </c>
      <c r="O43" s="18">
        <f t="shared" ref="O43" si="44">E246</f>
        <v>3.6207500000000006</v>
      </c>
      <c r="P43" s="18">
        <f>G246</f>
        <v>1</v>
      </c>
      <c r="Q43" s="18">
        <f>H246</f>
        <v>1.2481927710843374E-2</v>
      </c>
      <c r="R43" s="18">
        <f>I246</f>
        <v>4.3623493975903621E-2</v>
      </c>
      <c r="V43">
        <f t="shared" si="22"/>
        <v>1.036</v>
      </c>
      <c r="W43">
        <f t="shared" si="23"/>
        <v>4.620750000000001</v>
      </c>
      <c r="AO43" s="2"/>
      <c r="AP43" s="2"/>
      <c r="AQ43" s="2"/>
      <c r="AR43" s="2"/>
    </row>
    <row r="44" spans="2:44" x14ac:dyDescent="0.3">
      <c r="B44" s="9" t="s">
        <v>343</v>
      </c>
      <c r="C44" s="3">
        <v>0.2</v>
      </c>
      <c r="D44" s="9">
        <v>0.05</v>
      </c>
      <c r="E44" s="3">
        <f>C44*D44</f>
        <v>1.0000000000000002E-2</v>
      </c>
      <c r="F44" s="3">
        <v>3</v>
      </c>
      <c r="G44" s="3">
        <f>E44*F44</f>
        <v>3.0000000000000006E-2</v>
      </c>
      <c r="Q44">
        <f>SUM(Q27:Q43)</f>
        <v>0.30783592807461796</v>
      </c>
      <c r="R44">
        <f>SUM(R27:R43)</f>
        <v>0.98618983490520407</v>
      </c>
    </row>
    <row r="45" spans="2:44" x14ac:dyDescent="0.3">
      <c r="B45" s="9" t="s">
        <v>344</v>
      </c>
      <c r="C45" s="3">
        <v>0.2</v>
      </c>
      <c r="D45" s="9">
        <v>0.15</v>
      </c>
      <c r="E45" s="3">
        <f t="shared" ref="E45:E49" si="45">C45*D45</f>
        <v>0.03</v>
      </c>
      <c r="F45" s="3">
        <v>3</v>
      </c>
      <c r="G45" s="3">
        <f t="shared" ref="G45:G49" si="46">E45*F45</f>
        <v>0.09</v>
      </c>
      <c r="Q45">
        <f>SUM(AC7:AC23)</f>
        <v>0.31443373493975901</v>
      </c>
      <c r="R45">
        <f>SUM(AD7:AD23)</f>
        <v>1.0732530120481927</v>
      </c>
    </row>
    <row r="46" spans="2:44" x14ac:dyDescent="0.3">
      <c r="B46" s="9" t="s">
        <v>345</v>
      </c>
      <c r="C46" s="3">
        <v>0.2</v>
      </c>
      <c r="D46" s="9">
        <v>0.05</v>
      </c>
      <c r="E46" s="3">
        <f t="shared" si="45"/>
        <v>1.0000000000000002E-2</v>
      </c>
      <c r="F46" s="3">
        <v>3</v>
      </c>
      <c r="G46" s="3">
        <f t="shared" si="46"/>
        <v>3.0000000000000006E-2</v>
      </c>
      <c r="AI46" t="s">
        <v>540</v>
      </c>
      <c r="AJ46">
        <v>1.0558000000000001</v>
      </c>
      <c r="AO46">
        <f>AJ47/AJ29*100</f>
        <v>36.464376840603272</v>
      </c>
    </row>
    <row r="47" spans="2:44" x14ac:dyDescent="0.3">
      <c r="B47" s="9" t="s">
        <v>346</v>
      </c>
      <c r="C47" s="3">
        <v>0.2</v>
      </c>
      <c r="D47" s="9">
        <v>0.05</v>
      </c>
      <c r="E47" s="3">
        <f t="shared" si="45"/>
        <v>1.0000000000000002E-2</v>
      </c>
      <c r="F47" s="3">
        <v>3</v>
      </c>
      <c r="G47" s="3">
        <f t="shared" si="46"/>
        <v>3.0000000000000006E-2</v>
      </c>
      <c r="AI47" t="s">
        <v>539</v>
      </c>
      <c r="AJ47">
        <v>0.32574999999999998</v>
      </c>
      <c r="AO47">
        <f>AJ46/AJ35*100</f>
        <v>43.614207134352512</v>
      </c>
    </row>
    <row r="48" spans="2:44" x14ac:dyDescent="0.3">
      <c r="B48" s="9" t="s">
        <v>347</v>
      </c>
      <c r="C48" s="3">
        <v>0.2</v>
      </c>
      <c r="D48" s="9">
        <v>0.05</v>
      </c>
      <c r="E48" s="3">
        <f t="shared" si="45"/>
        <v>1.0000000000000002E-2</v>
      </c>
      <c r="F48" s="3">
        <v>3</v>
      </c>
      <c r="G48" s="3">
        <f t="shared" si="46"/>
        <v>3.0000000000000006E-2</v>
      </c>
    </row>
    <row r="49" spans="2:36" x14ac:dyDescent="0.3">
      <c r="B49" s="9" t="s">
        <v>348</v>
      </c>
      <c r="C49" s="3">
        <v>0.2</v>
      </c>
      <c r="D49" s="9">
        <v>0.25</v>
      </c>
      <c r="E49" s="3">
        <f t="shared" si="45"/>
        <v>0.05</v>
      </c>
      <c r="F49" s="3">
        <v>3</v>
      </c>
      <c r="G49" s="3">
        <f t="shared" si="46"/>
        <v>0.15000000000000002</v>
      </c>
      <c r="AJ49">
        <f>AJ29-AJ47</f>
        <v>0.56758763037813842</v>
      </c>
    </row>
    <row r="50" spans="2:36" x14ac:dyDescent="0.3">
      <c r="AJ50">
        <f>AJ35-AJ46</f>
        <v>1.3649708207273692</v>
      </c>
    </row>
    <row r="51" spans="2:36" x14ac:dyDescent="0.3">
      <c r="B51" s="14" t="s">
        <v>324</v>
      </c>
      <c r="C51" s="4" t="s">
        <v>325</v>
      </c>
      <c r="D51" s="4" t="s">
        <v>271</v>
      </c>
      <c r="E51" s="4" t="s">
        <v>273</v>
      </c>
      <c r="F51" s="4" t="s">
        <v>269</v>
      </c>
      <c r="G51" s="4" t="s">
        <v>326</v>
      </c>
      <c r="H51" s="4" t="s">
        <v>328</v>
      </c>
      <c r="I51" s="4" t="s">
        <v>327</v>
      </c>
    </row>
    <row r="52" spans="2:36" x14ac:dyDescent="0.3">
      <c r="B52" s="9" t="s">
        <v>485</v>
      </c>
      <c r="C52" s="3" t="s">
        <v>352</v>
      </c>
      <c r="D52" s="3">
        <f>E44+E34+E39</f>
        <v>1.8000000000000002E-2</v>
      </c>
      <c r="E52" s="3">
        <f>G44+G34+G39</f>
        <v>8.0750000000000016E-2</v>
      </c>
      <c r="F52" s="3">
        <f t="shared" ref="F52:F62" si="47">E52/D52</f>
        <v>4.4861111111111116</v>
      </c>
      <c r="G52" s="3">
        <v>1</v>
      </c>
      <c r="H52" s="3"/>
      <c r="I52" s="3"/>
    </row>
    <row r="53" spans="2:36" x14ac:dyDescent="0.3">
      <c r="B53" s="9" t="s">
        <v>486</v>
      </c>
      <c r="C53" s="3" t="s">
        <v>353</v>
      </c>
      <c r="D53" s="3">
        <f>E45+E35+E40</f>
        <v>3.7999999999999999E-2</v>
      </c>
      <c r="E53" s="3">
        <f>G45+G35+G40</f>
        <v>0.14075000000000001</v>
      </c>
      <c r="F53" s="3">
        <f t="shared" si="47"/>
        <v>3.7039473684210531</v>
      </c>
      <c r="G53" s="3">
        <v>3</v>
      </c>
      <c r="H53" s="3"/>
      <c r="I53" s="3"/>
    </row>
    <row r="54" spans="2:36" x14ac:dyDescent="0.3">
      <c r="B54" s="9" t="s">
        <v>487</v>
      </c>
      <c r="C54" s="3" t="s">
        <v>356</v>
      </c>
      <c r="D54" s="3">
        <f>E46+E41+E36</f>
        <v>1.8000000000000002E-2</v>
      </c>
      <c r="E54" s="3">
        <f>G46+G41+G36</f>
        <v>8.0750000000000016E-2</v>
      </c>
      <c r="F54" s="3">
        <f t="shared" si="47"/>
        <v>4.4861111111111116</v>
      </c>
      <c r="G54" s="3">
        <v>2</v>
      </c>
      <c r="H54" s="3"/>
      <c r="I54" s="3"/>
    </row>
    <row r="55" spans="2:36" x14ac:dyDescent="0.3">
      <c r="B55" s="9" t="s">
        <v>488</v>
      </c>
      <c r="C55" s="3" t="s">
        <v>354</v>
      </c>
      <c r="D55" s="3">
        <f>E47</f>
        <v>1.0000000000000002E-2</v>
      </c>
      <c r="E55" s="3">
        <f>G47</f>
        <v>3.0000000000000006E-2</v>
      </c>
      <c r="F55" s="3">
        <f t="shared" si="47"/>
        <v>3</v>
      </c>
      <c r="G55" s="3"/>
      <c r="H55" s="3"/>
      <c r="I55" s="3"/>
    </row>
    <row r="56" spans="2:36" x14ac:dyDescent="0.3">
      <c r="B56" s="9" t="s">
        <v>489</v>
      </c>
      <c r="C56" s="3" t="s">
        <v>355</v>
      </c>
      <c r="D56" s="3">
        <f>E48+E42+E37</f>
        <v>1.8000000000000002E-2</v>
      </c>
      <c r="E56" s="3">
        <f>G48+G42+G37</f>
        <v>8.0750000000000016E-2</v>
      </c>
      <c r="F56" s="3">
        <f t="shared" si="47"/>
        <v>4.4861111111111116</v>
      </c>
      <c r="G56" s="3">
        <v>1</v>
      </c>
      <c r="H56" s="3"/>
      <c r="I56" s="3"/>
    </row>
    <row r="57" spans="2:36" x14ac:dyDescent="0.3">
      <c r="B57" s="9" t="s">
        <v>490</v>
      </c>
      <c r="C57" s="3" t="s">
        <v>357</v>
      </c>
      <c r="D57" s="3">
        <f>E49+E43+E38</f>
        <v>5.8000000000000003E-2</v>
      </c>
      <c r="E57" s="3">
        <f>G49+G43+G38</f>
        <v>0.20075000000000004</v>
      </c>
      <c r="F57" s="3">
        <f t="shared" si="47"/>
        <v>3.4612068965517246</v>
      </c>
      <c r="G57" s="3">
        <v>1</v>
      </c>
      <c r="H57" s="3"/>
      <c r="I57" s="3"/>
    </row>
    <row r="58" spans="2:36" x14ac:dyDescent="0.3">
      <c r="B58" s="9" t="s">
        <v>329</v>
      </c>
      <c r="C58" s="3" t="s">
        <v>493</v>
      </c>
      <c r="D58" s="3">
        <f>(D57*D56)*(F57+F56)</f>
        <v>8.297000000000004E-3</v>
      </c>
      <c r="E58" s="3">
        <f>E56*E57</f>
        <v>1.6210562500000008E-2</v>
      </c>
      <c r="F58" s="3">
        <f t="shared" si="47"/>
        <v>1.9537860069904784</v>
      </c>
      <c r="G58" s="3"/>
      <c r="H58" s="3"/>
      <c r="I58" s="3"/>
    </row>
    <row r="59" spans="2:36" x14ac:dyDescent="0.3">
      <c r="B59" s="9" t="s">
        <v>330</v>
      </c>
      <c r="C59" s="3" t="s">
        <v>492</v>
      </c>
      <c r="D59" s="3">
        <f>D58+D54+D55</f>
        <v>3.629700000000001E-2</v>
      </c>
      <c r="E59" s="3">
        <f>E58*E54+E55</f>
        <v>3.1309002921875009E-2</v>
      </c>
      <c r="F59" s="3">
        <f t="shared" si="47"/>
        <v>0.8625782550038571</v>
      </c>
      <c r="G59" s="3"/>
      <c r="H59" s="3"/>
      <c r="I59" s="3"/>
    </row>
    <row r="60" spans="2:36" x14ac:dyDescent="0.3">
      <c r="B60" s="9" t="s">
        <v>358</v>
      </c>
      <c r="C60" s="3" t="s">
        <v>491</v>
      </c>
      <c r="D60" s="3">
        <f>D52+D53</f>
        <v>5.6000000000000001E-2</v>
      </c>
      <c r="E60" s="3">
        <f>E52+E53</f>
        <v>0.22150000000000003</v>
      </c>
      <c r="F60" s="3">
        <f t="shared" si="47"/>
        <v>3.9553571428571432</v>
      </c>
      <c r="G60" s="3"/>
      <c r="H60" s="3"/>
      <c r="I60" s="3"/>
    </row>
    <row r="61" spans="2:36" x14ac:dyDescent="0.3">
      <c r="B61" s="9" t="s">
        <v>359</v>
      </c>
      <c r="C61" s="3" t="s">
        <v>360</v>
      </c>
      <c r="D61" s="3">
        <f>(D59*D60)*(F59+F60)</f>
        <v>9.7930896636250053E-3</v>
      </c>
      <c r="E61" s="3">
        <f>E59*E60</f>
        <v>6.9349441471953151E-3</v>
      </c>
      <c r="F61" s="3">
        <f t="shared" si="47"/>
        <v>0.7081467019498604</v>
      </c>
      <c r="G61" s="3"/>
      <c r="H61" s="3"/>
      <c r="I61" s="3"/>
    </row>
    <row r="62" spans="2:36" x14ac:dyDescent="0.3">
      <c r="B62" s="9" t="s">
        <v>361</v>
      </c>
      <c r="C62" s="3" t="s">
        <v>362</v>
      </c>
      <c r="D62" s="3">
        <f>D61+AA8</f>
        <v>0.29179308966362505</v>
      </c>
      <c r="E62" s="3">
        <f>E61+AB8</f>
        <v>0.86693494414719541</v>
      </c>
      <c r="F62" s="3">
        <f t="shared" si="47"/>
        <v>2.9710605729100226</v>
      </c>
      <c r="G62" s="3">
        <f>SUM(G52:G61)</f>
        <v>8</v>
      </c>
      <c r="H62" s="3">
        <f>D62*G62/J4</f>
        <v>2.812463514830121E-2</v>
      </c>
      <c r="I62" s="3">
        <f>E62*G62/J4</f>
        <v>8.3559994616597147E-2</v>
      </c>
    </row>
    <row r="65" spans="2:9" x14ac:dyDescent="0.3">
      <c r="B65" s="13" t="s">
        <v>367</v>
      </c>
    </row>
    <row r="66" spans="2:9" x14ac:dyDescent="0.3">
      <c r="B66" s="16" t="s">
        <v>275</v>
      </c>
      <c r="C66" s="16" t="s">
        <v>276</v>
      </c>
      <c r="D66" s="16" t="s">
        <v>277</v>
      </c>
      <c r="E66" s="16" t="s">
        <v>271</v>
      </c>
      <c r="F66" s="16" t="s">
        <v>269</v>
      </c>
      <c r="G66" s="16" t="s">
        <v>273</v>
      </c>
    </row>
    <row r="67" spans="2:9" x14ac:dyDescent="0.3">
      <c r="B67" s="3" t="s">
        <v>286</v>
      </c>
      <c r="C67" s="3">
        <v>5.0000000000000001E-3</v>
      </c>
      <c r="D67" s="3">
        <v>1</v>
      </c>
      <c r="E67" s="3">
        <f t="shared" ref="E67:E69" si="48">C67*D67</f>
        <v>5.0000000000000001E-3</v>
      </c>
      <c r="F67" s="3">
        <v>10</v>
      </c>
      <c r="G67" s="3">
        <f t="shared" ref="G67:G68" si="49">E67*F67</f>
        <v>0.05</v>
      </c>
    </row>
    <row r="68" spans="2:9" x14ac:dyDescent="0.3">
      <c r="B68" s="3" t="s">
        <v>364</v>
      </c>
      <c r="C68" s="3">
        <v>3.0000000000000001E-3</v>
      </c>
      <c r="D68" s="3">
        <v>1</v>
      </c>
      <c r="E68" s="3">
        <f t="shared" si="48"/>
        <v>3.0000000000000001E-3</v>
      </c>
      <c r="F68" s="3">
        <v>0.25</v>
      </c>
      <c r="G68" s="3">
        <f t="shared" si="49"/>
        <v>7.5000000000000002E-4</v>
      </c>
    </row>
    <row r="69" spans="2:9" x14ac:dyDescent="0.3">
      <c r="B69" s="3" t="s">
        <v>365</v>
      </c>
      <c r="C69" s="3">
        <v>0.2</v>
      </c>
      <c r="D69" s="3">
        <v>0.1</v>
      </c>
      <c r="E69" s="3">
        <f t="shared" si="48"/>
        <v>2.0000000000000004E-2</v>
      </c>
      <c r="F69" s="3">
        <v>3</v>
      </c>
      <c r="G69" s="3">
        <f>E69*F69</f>
        <v>6.0000000000000012E-2</v>
      </c>
    </row>
    <row r="71" spans="2:9" x14ac:dyDescent="0.3">
      <c r="B71" s="14" t="s">
        <v>324</v>
      </c>
      <c r="C71" s="4" t="s">
        <v>325</v>
      </c>
      <c r="D71" s="4" t="s">
        <v>271</v>
      </c>
      <c r="E71" s="4" t="s">
        <v>273</v>
      </c>
      <c r="F71" s="4" t="s">
        <v>269</v>
      </c>
      <c r="G71" s="4" t="s">
        <v>326</v>
      </c>
      <c r="H71" s="4" t="s">
        <v>328</v>
      </c>
      <c r="I71" s="4" t="s">
        <v>327</v>
      </c>
    </row>
    <row r="72" spans="2:9" x14ac:dyDescent="0.3">
      <c r="B72" s="9" t="s">
        <v>378</v>
      </c>
      <c r="C72" s="3" t="s">
        <v>366</v>
      </c>
      <c r="D72" s="3">
        <f>SUM(E67:E69)</f>
        <v>2.8000000000000004E-2</v>
      </c>
      <c r="E72" s="3">
        <f>SUM(G67:G69)</f>
        <v>0.11075000000000002</v>
      </c>
      <c r="F72" s="3">
        <f>E72/D72</f>
        <v>3.9553571428571428</v>
      </c>
      <c r="G72" s="3">
        <v>2</v>
      </c>
      <c r="H72" s="3"/>
      <c r="I72" s="3"/>
    </row>
    <row r="73" spans="2:9" x14ac:dyDescent="0.3">
      <c r="B73" s="9" t="s">
        <v>329</v>
      </c>
      <c r="C73" s="3" t="s">
        <v>379</v>
      </c>
      <c r="D73" s="3">
        <f>D72+AA9</f>
        <v>0.39500000000000007</v>
      </c>
      <c r="E73" s="3">
        <f>E72+AB9</f>
        <v>1.2607500000000003</v>
      </c>
      <c r="F73" s="3">
        <f>E73/D73</f>
        <v>3.1917721518987343</v>
      </c>
      <c r="G73" s="3">
        <v>2</v>
      </c>
      <c r="H73" s="3">
        <f>D73*G73/$J$4</f>
        <v>9.5180722891566281E-3</v>
      </c>
      <c r="I73" s="3">
        <f>E73*G73/$J$4</f>
        <v>3.0379518072289162E-2</v>
      </c>
    </row>
    <row r="76" spans="2:9" x14ac:dyDescent="0.3">
      <c r="B76" s="13" t="s">
        <v>393</v>
      </c>
    </row>
    <row r="77" spans="2:9" x14ac:dyDescent="0.3">
      <c r="B77" s="16" t="s">
        <v>275</v>
      </c>
      <c r="C77" s="16" t="s">
        <v>276</v>
      </c>
      <c r="D77" s="16" t="s">
        <v>277</v>
      </c>
      <c r="E77" s="16" t="s">
        <v>271</v>
      </c>
      <c r="F77" s="16" t="s">
        <v>269</v>
      </c>
      <c r="G77" s="16" t="s">
        <v>273</v>
      </c>
    </row>
    <row r="78" spans="2:9" x14ac:dyDescent="0.3">
      <c r="B78" s="3" t="s">
        <v>287</v>
      </c>
      <c r="C78" s="3">
        <v>5.0000000000000001E-3</v>
      </c>
      <c r="D78" s="3">
        <v>1</v>
      </c>
      <c r="E78" s="3">
        <f t="shared" ref="E78:E88" si="50">C78*D78</f>
        <v>5.0000000000000001E-3</v>
      </c>
      <c r="F78" s="3">
        <v>10</v>
      </c>
      <c r="G78" s="3">
        <f t="shared" ref="G78:G83" si="51">E78*F78</f>
        <v>0.05</v>
      </c>
    </row>
    <row r="79" spans="2:9" x14ac:dyDescent="0.3">
      <c r="B79" s="3" t="s">
        <v>288</v>
      </c>
      <c r="C79" s="3">
        <v>5.0000000000000001E-3</v>
      </c>
      <c r="D79" s="3">
        <v>1</v>
      </c>
      <c r="E79" s="3">
        <f t="shared" si="50"/>
        <v>5.0000000000000001E-3</v>
      </c>
      <c r="F79" s="3">
        <v>10</v>
      </c>
      <c r="G79" s="3">
        <f t="shared" si="51"/>
        <v>0.05</v>
      </c>
    </row>
    <row r="80" spans="2:9" x14ac:dyDescent="0.3">
      <c r="B80" s="3" t="s">
        <v>289</v>
      </c>
      <c r="C80" s="3">
        <v>5.0000000000000001E-3</v>
      </c>
      <c r="D80" s="3">
        <v>1</v>
      </c>
      <c r="E80" s="3">
        <f t="shared" si="50"/>
        <v>5.0000000000000001E-3</v>
      </c>
      <c r="F80" s="3">
        <v>10</v>
      </c>
      <c r="G80" s="3">
        <f t="shared" si="51"/>
        <v>0.05</v>
      </c>
    </row>
    <row r="81" spans="2:9" x14ac:dyDescent="0.3">
      <c r="B81" s="3" t="s">
        <v>370</v>
      </c>
      <c r="C81" s="3">
        <v>3.0000000000000001E-3</v>
      </c>
      <c r="D81" s="3">
        <v>1</v>
      </c>
      <c r="E81" s="3">
        <f t="shared" si="50"/>
        <v>3.0000000000000001E-3</v>
      </c>
      <c r="F81" s="3">
        <v>0.25</v>
      </c>
      <c r="G81" s="3">
        <f t="shared" si="51"/>
        <v>7.5000000000000002E-4</v>
      </c>
    </row>
    <row r="82" spans="2:9" x14ac:dyDescent="0.3">
      <c r="B82" s="3" t="s">
        <v>371</v>
      </c>
      <c r="C82" s="3">
        <v>3.0000000000000001E-3</v>
      </c>
      <c r="D82" s="3">
        <v>1</v>
      </c>
      <c r="E82" s="3">
        <f t="shared" si="50"/>
        <v>3.0000000000000001E-3</v>
      </c>
      <c r="F82" s="3">
        <v>0.25</v>
      </c>
      <c r="G82" s="3">
        <f t="shared" si="51"/>
        <v>7.5000000000000002E-4</v>
      </c>
    </row>
    <row r="83" spans="2:9" x14ac:dyDescent="0.3">
      <c r="B83" s="3" t="s">
        <v>372</v>
      </c>
      <c r="C83" s="3">
        <v>3.0000000000000001E-3</v>
      </c>
      <c r="D83" s="3">
        <v>1</v>
      </c>
      <c r="E83" s="3">
        <f t="shared" si="50"/>
        <v>3.0000000000000001E-3</v>
      </c>
      <c r="F83" s="3">
        <v>0.25</v>
      </c>
      <c r="G83" s="3">
        <f t="shared" si="51"/>
        <v>7.5000000000000002E-4</v>
      </c>
    </row>
    <row r="84" spans="2:9" x14ac:dyDescent="0.3">
      <c r="B84" s="3" t="s">
        <v>203</v>
      </c>
      <c r="C84" s="9">
        <v>3.0000000000000001E-3</v>
      </c>
      <c r="D84" s="9">
        <v>1</v>
      </c>
      <c r="E84" s="9">
        <f t="shared" si="50"/>
        <v>3.0000000000000001E-3</v>
      </c>
      <c r="F84" s="9">
        <v>10</v>
      </c>
      <c r="G84" s="9">
        <f>E84*F84</f>
        <v>0.03</v>
      </c>
    </row>
    <row r="85" spans="2:9" x14ac:dyDescent="0.3">
      <c r="B85" s="3" t="s">
        <v>375</v>
      </c>
      <c r="C85" s="3">
        <v>0.2</v>
      </c>
      <c r="D85" s="9">
        <v>0.3</v>
      </c>
      <c r="E85" s="3">
        <f>C85*D85</f>
        <v>0.06</v>
      </c>
      <c r="F85" s="3">
        <v>3</v>
      </c>
      <c r="G85" s="3">
        <f>E85*F85</f>
        <v>0.18</v>
      </c>
    </row>
    <row r="86" spans="2:9" x14ac:dyDescent="0.3">
      <c r="B86" s="3" t="s">
        <v>376</v>
      </c>
      <c r="C86" s="3">
        <v>0.2</v>
      </c>
      <c r="D86" s="9">
        <v>0.1</v>
      </c>
      <c r="E86" s="3">
        <f t="shared" si="50"/>
        <v>2.0000000000000004E-2</v>
      </c>
      <c r="F86" s="3">
        <v>3</v>
      </c>
      <c r="G86" s="3">
        <f>E86*F86</f>
        <v>6.0000000000000012E-2</v>
      </c>
    </row>
    <row r="87" spans="2:9" x14ac:dyDescent="0.3">
      <c r="B87" s="3" t="s">
        <v>377</v>
      </c>
      <c r="C87" s="3">
        <v>0.2</v>
      </c>
      <c r="D87" s="9">
        <v>0.45</v>
      </c>
      <c r="E87" s="3">
        <f t="shared" si="50"/>
        <v>9.0000000000000011E-2</v>
      </c>
      <c r="F87" s="3">
        <v>3</v>
      </c>
      <c r="G87" s="3">
        <f>E87*F87</f>
        <v>0.27</v>
      </c>
    </row>
    <row r="88" spans="2:9" x14ac:dyDescent="0.3">
      <c r="B88" s="15" t="s">
        <v>386</v>
      </c>
      <c r="C88" s="17">
        <v>0.2</v>
      </c>
      <c r="D88" s="13">
        <v>0.05</v>
      </c>
      <c r="E88" s="17">
        <f t="shared" si="50"/>
        <v>1.0000000000000002E-2</v>
      </c>
      <c r="F88" s="17">
        <v>3</v>
      </c>
      <c r="G88" s="17">
        <f>E88*F88</f>
        <v>3.0000000000000006E-2</v>
      </c>
    </row>
    <row r="90" spans="2:9" x14ac:dyDescent="0.3">
      <c r="B90" s="14" t="s">
        <v>324</v>
      </c>
      <c r="C90" s="4" t="s">
        <v>325</v>
      </c>
      <c r="D90" s="4" t="s">
        <v>271</v>
      </c>
      <c r="E90" s="4" t="s">
        <v>273</v>
      </c>
      <c r="F90" s="4" t="s">
        <v>269</v>
      </c>
      <c r="G90" s="4" t="s">
        <v>326</v>
      </c>
      <c r="H90" s="4" t="s">
        <v>328</v>
      </c>
      <c r="I90" s="4" t="s">
        <v>327</v>
      </c>
    </row>
    <row r="91" spans="2:9" x14ac:dyDescent="0.3">
      <c r="B91" s="3" t="s">
        <v>380</v>
      </c>
      <c r="C91" s="3" t="s">
        <v>381</v>
      </c>
      <c r="D91" s="3">
        <f>E85+E81+E78</f>
        <v>6.8000000000000005E-2</v>
      </c>
      <c r="E91" s="3">
        <f>G85+G81+G78</f>
        <v>0.23075000000000001</v>
      </c>
      <c r="F91" s="3">
        <f t="shared" ref="F91:F98" si="52">E91/D91</f>
        <v>3.3933823529411762</v>
      </c>
      <c r="G91" s="3">
        <v>2</v>
      </c>
      <c r="H91" s="3"/>
      <c r="I91" s="3"/>
    </row>
    <row r="92" spans="2:9" x14ac:dyDescent="0.3">
      <c r="B92" s="3" t="s">
        <v>382</v>
      </c>
      <c r="C92" s="3" t="s">
        <v>383</v>
      </c>
      <c r="D92" s="3">
        <f>E86+E82+E79</f>
        <v>2.8000000000000004E-2</v>
      </c>
      <c r="E92" s="3">
        <f>G86+G82+G79</f>
        <v>0.11075000000000002</v>
      </c>
      <c r="F92" s="3">
        <f t="shared" si="52"/>
        <v>3.9553571428571428</v>
      </c>
      <c r="G92" s="3">
        <v>1</v>
      </c>
      <c r="H92" s="3"/>
      <c r="I92" s="3"/>
    </row>
    <row r="93" spans="2:9" x14ac:dyDescent="0.3">
      <c r="B93" s="3" t="s">
        <v>384</v>
      </c>
      <c r="C93" s="3" t="s">
        <v>385</v>
      </c>
      <c r="D93" s="3">
        <f>E87+E83+E80</f>
        <v>9.8000000000000018E-2</v>
      </c>
      <c r="E93" s="3">
        <f>G87+G83+G80</f>
        <v>0.32074999999999998</v>
      </c>
      <c r="F93" s="3">
        <f t="shared" si="52"/>
        <v>3.2729591836734686</v>
      </c>
      <c r="G93" s="3">
        <v>11</v>
      </c>
      <c r="H93" s="3"/>
      <c r="I93" s="3"/>
    </row>
    <row r="94" spans="2:9" x14ac:dyDescent="0.3">
      <c r="B94" s="3" t="s">
        <v>387</v>
      </c>
      <c r="C94" s="3" t="s">
        <v>388</v>
      </c>
      <c r="D94" s="3">
        <f>E88+E84</f>
        <v>1.3000000000000001E-2</v>
      </c>
      <c r="E94" s="3">
        <f>G88+G84</f>
        <v>6.0000000000000005E-2</v>
      </c>
      <c r="F94" s="3">
        <f t="shared" si="52"/>
        <v>4.615384615384615</v>
      </c>
      <c r="G94" s="3"/>
      <c r="H94" s="3"/>
      <c r="I94" s="3"/>
    </row>
    <row r="95" spans="2:9" x14ac:dyDescent="0.3">
      <c r="B95" s="3" t="s">
        <v>329</v>
      </c>
      <c r="C95" s="3" t="s">
        <v>389</v>
      </c>
      <c r="D95" s="3">
        <f>(D91*D92)*(F91+F92)</f>
        <v>1.3992000000000001E-2</v>
      </c>
      <c r="E95" s="3">
        <f>(E91*E92)</f>
        <v>2.5555562500000004E-2</v>
      </c>
      <c r="F95" s="3">
        <f t="shared" si="52"/>
        <v>1.8264410020011437</v>
      </c>
      <c r="G95" s="3"/>
      <c r="H95" s="3"/>
      <c r="I95" s="3"/>
    </row>
    <row r="96" spans="2:9" x14ac:dyDescent="0.3">
      <c r="B96" s="3" t="s">
        <v>330</v>
      </c>
      <c r="C96" s="3" t="s">
        <v>390</v>
      </c>
      <c r="D96" s="3">
        <f>(D93*D94)*(F93+F94)</f>
        <v>1.0049750000000001E-2</v>
      </c>
      <c r="E96" s="3">
        <f>E93*E94</f>
        <v>1.9245000000000002E-2</v>
      </c>
      <c r="F96" s="3">
        <f t="shared" si="52"/>
        <v>1.9149730092788377</v>
      </c>
      <c r="G96" s="3"/>
      <c r="H96" s="3"/>
      <c r="I96" s="3"/>
    </row>
    <row r="97" spans="2:9" x14ac:dyDescent="0.3">
      <c r="B97" s="3" t="s">
        <v>358</v>
      </c>
      <c r="C97" s="3" t="s">
        <v>391</v>
      </c>
      <c r="D97" s="3">
        <f>(D95*D96)*(F95+F96)</f>
        <v>5.2610305423437512E-4</v>
      </c>
      <c r="E97" s="3">
        <f>E95*E96</f>
        <v>4.9181680031250014E-4</v>
      </c>
      <c r="F97" s="3">
        <f t="shared" si="52"/>
        <v>0.93482977594233718</v>
      </c>
      <c r="G97" s="3"/>
      <c r="H97" s="3"/>
      <c r="I97" s="3"/>
    </row>
    <row r="98" spans="2:9" x14ac:dyDescent="0.3">
      <c r="B98" s="9" t="s">
        <v>359</v>
      </c>
      <c r="C98" s="9" t="s">
        <v>392</v>
      </c>
      <c r="D98" s="3">
        <f>D97+AA9</f>
        <v>0.36752610305423444</v>
      </c>
      <c r="E98" s="3">
        <f>E97+AB9</f>
        <v>1.1504918168003126</v>
      </c>
      <c r="F98" s="3">
        <f t="shared" si="52"/>
        <v>3.1303676316850315</v>
      </c>
      <c r="G98" s="3">
        <f>SUM(G91:G97)</f>
        <v>14</v>
      </c>
      <c r="H98" s="3">
        <f>D98*G98/$J$4</f>
        <v>6.1992354732039547E-2</v>
      </c>
      <c r="I98" s="3">
        <f>E98*G98/$J$4</f>
        <v>0.19405886066511296</v>
      </c>
    </row>
    <row r="101" spans="2:9" x14ac:dyDescent="0.3">
      <c r="B101" s="13" t="s">
        <v>399</v>
      </c>
    </row>
    <row r="102" spans="2:9" x14ac:dyDescent="0.3">
      <c r="B102" s="16" t="s">
        <v>275</v>
      </c>
      <c r="C102" s="16" t="s">
        <v>276</v>
      </c>
      <c r="D102" s="16" t="s">
        <v>277</v>
      </c>
      <c r="E102" s="16" t="s">
        <v>271</v>
      </c>
      <c r="F102" s="16" t="s">
        <v>269</v>
      </c>
      <c r="G102" s="16" t="s">
        <v>273</v>
      </c>
    </row>
    <row r="103" spans="2:9" x14ac:dyDescent="0.3">
      <c r="B103" s="3" t="s">
        <v>290</v>
      </c>
      <c r="C103" s="3">
        <v>5.0000000000000001E-3</v>
      </c>
      <c r="D103" s="3">
        <v>1</v>
      </c>
      <c r="E103" s="3">
        <f t="shared" ref="E103" si="53">C103*D103</f>
        <v>5.0000000000000001E-3</v>
      </c>
      <c r="F103" s="3">
        <v>10</v>
      </c>
      <c r="G103" s="3">
        <f t="shared" ref="G103:G104" si="54">E103*F103</f>
        <v>0.05</v>
      </c>
    </row>
    <row r="104" spans="2:9" x14ac:dyDescent="0.3">
      <c r="B104" s="3" t="s">
        <v>394</v>
      </c>
      <c r="C104" s="3">
        <v>3.0000000000000001E-3</v>
      </c>
      <c r="D104" s="3">
        <v>1</v>
      </c>
      <c r="E104" s="3">
        <f>C104*D104</f>
        <v>3.0000000000000001E-3</v>
      </c>
      <c r="F104" s="3">
        <v>0.25</v>
      </c>
      <c r="G104" s="3">
        <f t="shared" si="54"/>
        <v>7.5000000000000002E-4</v>
      </c>
    </row>
    <row r="105" spans="2:9" x14ac:dyDescent="0.3">
      <c r="B105" s="9" t="s">
        <v>395</v>
      </c>
      <c r="C105" s="3">
        <v>0.2</v>
      </c>
      <c r="D105" s="9">
        <v>0.1</v>
      </c>
      <c r="E105" s="3">
        <f>C105*D105</f>
        <v>2.0000000000000004E-2</v>
      </c>
      <c r="F105" s="3">
        <v>3</v>
      </c>
      <c r="G105" s="3">
        <f>E105*F105</f>
        <v>6.0000000000000012E-2</v>
      </c>
    </row>
    <row r="107" spans="2:9" x14ac:dyDescent="0.3">
      <c r="B107" s="14" t="s">
        <v>324</v>
      </c>
      <c r="C107" s="4" t="s">
        <v>325</v>
      </c>
      <c r="D107" s="4" t="s">
        <v>271</v>
      </c>
      <c r="E107" s="4" t="s">
        <v>273</v>
      </c>
      <c r="F107" s="4" t="s">
        <v>269</v>
      </c>
      <c r="G107" s="4" t="s">
        <v>326</v>
      </c>
      <c r="H107" s="4" t="s">
        <v>328</v>
      </c>
      <c r="I107" s="4" t="s">
        <v>327</v>
      </c>
    </row>
    <row r="108" spans="2:9" x14ac:dyDescent="0.3">
      <c r="B108" s="9" t="s">
        <v>396</v>
      </c>
      <c r="C108" s="3" t="s">
        <v>397</v>
      </c>
      <c r="D108" s="3">
        <f>SUM(E103:E105)</f>
        <v>2.8000000000000004E-2</v>
      </c>
      <c r="E108" s="3">
        <f>SUM(G103:G105)</f>
        <v>0.11075000000000002</v>
      </c>
      <c r="F108" s="3">
        <f>E108/D108</f>
        <v>3.9553571428571428</v>
      </c>
      <c r="G108" s="3">
        <v>2</v>
      </c>
      <c r="H108" s="3"/>
      <c r="I108" s="3"/>
    </row>
    <row r="109" spans="2:9" x14ac:dyDescent="0.3">
      <c r="B109" s="9" t="s">
        <v>329</v>
      </c>
      <c r="C109" s="3" t="s">
        <v>398</v>
      </c>
      <c r="D109" s="3">
        <f>D108+AA11</f>
        <v>0.505</v>
      </c>
      <c r="E109" s="3">
        <f>E108+AB11</f>
        <v>1.6607500000000002</v>
      </c>
      <c r="F109" s="3">
        <f>E109/D109</f>
        <v>3.2886138613861391</v>
      </c>
      <c r="G109" s="3">
        <v>2</v>
      </c>
      <c r="H109" s="3">
        <f>D109*G109/$J$4</f>
        <v>1.2168674698795181E-2</v>
      </c>
      <c r="I109" s="3">
        <f>E109*G109/$J$4</f>
        <v>4.0018072289156631E-2</v>
      </c>
    </row>
    <row r="112" spans="2:9" x14ac:dyDescent="0.3">
      <c r="B112" s="13" t="s">
        <v>405</v>
      </c>
    </row>
    <row r="113" spans="2:9" x14ac:dyDescent="0.3">
      <c r="B113" s="16" t="s">
        <v>275</v>
      </c>
      <c r="C113" s="16" t="s">
        <v>276</v>
      </c>
      <c r="D113" s="16" t="s">
        <v>277</v>
      </c>
      <c r="E113" s="16" t="s">
        <v>271</v>
      </c>
      <c r="F113" s="16" t="s">
        <v>269</v>
      </c>
      <c r="G113" s="16" t="s">
        <v>273</v>
      </c>
    </row>
    <row r="114" spans="2:9" x14ac:dyDescent="0.3">
      <c r="B114" s="3" t="s">
        <v>291</v>
      </c>
      <c r="C114" s="3">
        <v>5.0000000000000001E-3</v>
      </c>
      <c r="D114" s="3">
        <v>1</v>
      </c>
      <c r="E114" s="3">
        <f t="shared" ref="E114" si="55">C114*D114</f>
        <v>5.0000000000000001E-3</v>
      </c>
      <c r="F114" s="3">
        <v>10</v>
      </c>
      <c r="G114" s="3">
        <f t="shared" ref="G114:G115" si="56">E114*F114</f>
        <v>0.05</v>
      </c>
    </row>
    <row r="115" spans="2:9" x14ac:dyDescent="0.3">
      <c r="B115" s="3" t="s">
        <v>400</v>
      </c>
      <c r="C115" s="3">
        <v>3.0000000000000001E-3</v>
      </c>
      <c r="D115" s="3">
        <v>1</v>
      </c>
      <c r="E115" s="3">
        <f>C115*D115</f>
        <v>3.0000000000000001E-3</v>
      </c>
      <c r="F115" s="3">
        <v>0.25</v>
      </c>
      <c r="G115" s="3">
        <f t="shared" si="56"/>
        <v>7.5000000000000002E-4</v>
      </c>
    </row>
    <row r="116" spans="2:9" x14ac:dyDescent="0.3">
      <c r="B116" s="9" t="s">
        <v>401</v>
      </c>
      <c r="C116" s="3">
        <v>0.2</v>
      </c>
      <c r="D116" s="9">
        <v>0.05</v>
      </c>
      <c r="E116" s="3">
        <f>C116*D116</f>
        <v>1.0000000000000002E-2</v>
      </c>
      <c r="F116" s="3">
        <v>3</v>
      </c>
      <c r="G116" s="3">
        <f>E116*F116</f>
        <v>3.0000000000000006E-2</v>
      </c>
    </row>
    <row r="118" spans="2:9" x14ac:dyDescent="0.3">
      <c r="B118" s="14" t="s">
        <v>324</v>
      </c>
      <c r="C118" s="4" t="s">
        <v>325</v>
      </c>
      <c r="D118" s="4" t="s">
        <v>271</v>
      </c>
      <c r="E118" s="4" t="s">
        <v>273</v>
      </c>
      <c r="F118" s="4" t="s">
        <v>269</v>
      </c>
      <c r="G118" s="4" t="s">
        <v>326</v>
      </c>
      <c r="H118" s="4" t="s">
        <v>328</v>
      </c>
      <c r="I118" s="4" t="s">
        <v>327</v>
      </c>
    </row>
    <row r="119" spans="2:9" x14ac:dyDescent="0.3">
      <c r="B119" s="9" t="s">
        <v>402</v>
      </c>
      <c r="C119" s="3" t="s">
        <v>403</v>
      </c>
      <c r="D119" s="3">
        <f>SUM(E114:E116)</f>
        <v>1.8000000000000002E-2</v>
      </c>
      <c r="E119" s="3">
        <f>SUM(G114:G116)</f>
        <v>8.0750000000000016E-2</v>
      </c>
      <c r="F119" s="3">
        <f>E119/D119</f>
        <v>4.4861111111111116</v>
      </c>
      <c r="G119" s="3">
        <v>2</v>
      </c>
      <c r="H119" s="3"/>
      <c r="I119" s="3"/>
    </row>
    <row r="120" spans="2:9" x14ac:dyDescent="0.3">
      <c r="B120" s="9" t="s">
        <v>329</v>
      </c>
      <c r="C120" s="3" t="s">
        <v>404</v>
      </c>
      <c r="D120" s="3">
        <f>D119+AA11</f>
        <v>0.49500000000000005</v>
      </c>
      <c r="E120" s="3">
        <f>E119+AB11</f>
        <v>1.6307500000000001</v>
      </c>
      <c r="F120" s="3">
        <f>E120/D120</f>
        <v>3.2944444444444443</v>
      </c>
      <c r="G120" s="3">
        <v>2</v>
      </c>
      <c r="H120" s="3">
        <f>D120*G120/$J$4</f>
        <v>1.1927710843373495E-2</v>
      </c>
      <c r="I120" s="3">
        <f>E120*G120/$J$4</f>
        <v>3.9295180722891572E-2</v>
      </c>
    </row>
    <row r="123" spans="2:9" x14ac:dyDescent="0.3">
      <c r="B123" s="13" t="s">
        <v>411</v>
      </c>
    </row>
    <row r="124" spans="2:9" x14ac:dyDescent="0.3">
      <c r="B124" s="16" t="s">
        <v>275</v>
      </c>
      <c r="C124" s="16" t="s">
        <v>276</v>
      </c>
      <c r="D124" s="16" t="s">
        <v>277</v>
      </c>
      <c r="E124" s="16" t="s">
        <v>271</v>
      </c>
      <c r="F124" s="16" t="s">
        <v>269</v>
      </c>
      <c r="G124" s="16" t="s">
        <v>273</v>
      </c>
    </row>
    <row r="125" spans="2:9" x14ac:dyDescent="0.3">
      <c r="B125" s="3" t="s">
        <v>292</v>
      </c>
      <c r="C125" s="3">
        <v>5.0000000000000001E-3</v>
      </c>
      <c r="D125" s="3">
        <v>1</v>
      </c>
      <c r="E125" s="3">
        <f t="shared" ref="E125" si="57">C125*D125</f>
        <v>5.0000000000000001E-3</v>
      </c>
      <c r="F125" s="3">
        <v>10</v>
      </c>
      <c r="G125" s="3">
        <f t="shared" ref="G125:G127" si="58">E125*F125</f>
        <v>0.05</v>
      </c>
    </row>
    <row r="126" spans="2:9" x14ac:dyDescent="0.3">
      <c r="B126" s="3" t="s">
        <v>293</v>
      </c>
      <c r="C126" s="3">
        <v>5.0000000000000001E-3</v>
      </c>
      <c r="D126" s="3">
        <v>1</v>
      </c>
      <c r="E126" s="3">
        <f t="shared" ref="E126" si="59">C126*D126</f>
        <v>5.0000000000000001E-3</v>
      </c>
      <c r="F126" s="3">
        <v>10</v>
      </c>
      <c r="G126" s="3">
        <f t="shared" ref="G126" si="60">E126*F126</f>
        <v>0.05</v>
      </c>
    </row>
    <row r="127" spans="2:9" x14ac:dyDescent="0.3">
      <c r="B127" s="3" t="s">
        <v>406</v>
      </c>
      <c r="C127" s="3">
        <v>3.0000000000000001E-3</v>
      </c>
      <c r="D127" s="3">
        <v>1</v>
      </c>
      <c r="E127" s="3">
        <f>C127*D127</f>
        <v>3.0000000000000001E-3</v>
      </c>
      <c r="F127" s="3">
        <v>0.25</v>
      </c>
      <c r="G127" s="3">
        <f t="shared" si="58"/>
        <v>7.5000000000000002E-4</v>
      </c>
    </row>
    <row r="128" spans="2:9" x14ac:dyDescent="0.3">
      <c r="B128" s="3" t="s">
        <v>406</v>
      </c>
      <c r="C128" s="3">
        <v>3.0000000000000001E-3</v>
      </c>
      <c r="D128" s="3">
        <v>1</v>
      </c>
      <c r="E128" s="3">
        <f>C128*D128</f>
        <v>3.0000000000000001E-3</v>
      </c>
      <c r="F128" s="3">
        <v>0.25</v>
      </c>
      <c r="G128" s="3">
        <f t="shared" ref="G128" si="61">E128*F128</f>
        <v>7.5000000000000002E-4</v>
      </c>
    </row>
    <row r="129" spans="2:9" x14ac:dyDescent="0.3">
      <c r="B129" s="9" t="s">
        <v>407</v>
      </c>
      <c r="C129" s="3">
        <v>0.2</v>
      </c>
      <c r="D129" s="9">
        <v>0.05</v>
      </c>
      <c r="E129" s="3">
        <f>C129*D129</f>
        <v>1.0000000000000002E-2</v>
      </c>
      <c r="F129" s="3">
        <v>3</v>
      </c>
      <c r="G129" s="3">
        <f>E129*F129</f>
        <v>3.0000000000000006E-2</v>
      </c>
    </row>
    <row r="131" spans="2:9" x14ac:dyDescent="0.3">
      <c r="B131" s="14" t="s">
        <v>324</v>
      </c>
      <c r="C131" s="4" t="s">
        <v>325</v>
      </c>
      <c r="D131" s="4" t="s">
        <v>271</v>
      </c>
      <c r="E131" s="4" t="s">
        <v>273</v>
      </c>
      <c r="F131" s="4" t="s">
        <v>269</v>
      </c>
      <c r="G131" s="4" t="s">
        <v>326</v>
      </c>
      <c r="H131" s="4" t="s">
        <v>328</v>
      </c>
      <c r="I131" s="4" t="s">
        <v>327</v>
      </c>
    </row>
    <row r="132" spans="2:9" x14ac:dyDescent="0.3">
      <c r="B132" s="9" t="s">
        <v>408</v>
      </c>
      <c r="C132" s="3" t="s">
        <v>409</v>
      </c>
      <c r="D132" s="3">
        <f>SUM(E125:E129)</f>
        <v>2.6000000000000002E-2</v>
      </c>
      <c r="E132" s="3">
        <f>SUM(G125:G129)</f>
        <v>0.13150000000000001</v>
      </c>
      <c r="F132" s="3">
        <f>E132/D132</f>
        <v>5.0576923076923075</v>
      </c>
      <c r="G132" s="3">
        <v>5</v>
      </c>
      <c r="H132" s="3"/>
      <c r="I132" s="3"/>
    </row>
    <row r="133" spans="2:9" x14ac:dyDescent="0.3">
      <c r="B133" s="9" t="s">
        <v>329</v>
      </c>
      <c r="C133" s="3" t="s">
        <v>410</v>
      </c>
      <c r="D133" s="3">
        <f>D132+AA12</f>
        <v>0.62800000000000011</v>
      </c>
      <c r="E133" s="3">
        <f>E132+AB12</f>
        <v>2.0915000000000004</v>
      </c>
      <c r="F133" s="3">
        <f>E133/D133</f>
        <v>3.3304140127388533</v>
      </c>
      <c r="G133" s="3">
        <v>5</v>
      </c>
      <c r="H133" s="3">
        <f>D133*G133/$J$4</f>
        <v>3.7831325301204824E-2</v>
      </c>
      <c r="I133" s="3">
        <f>E133*G133/$J$4</f>
        <v>0.12599397590361447</v>
      </c>
    </row>
    <row r="136" spans="2:9" x14ac:dyDescent="0.3">
      <c r="B136" s="13" t="s">
        <v>417</v>
      </c>
    </row>
    <row r="137" spans="2:9" x14ac:dyDescent="0.3">
      <c r="B137" s="16" t="s">
        <v>275</v>
      </c>
      <c r="C137" s="16" t="s">
        <v>276</v>
      </c>
      <c r="D137" s="16" t="s">
        <v>277</v>
      </c>
      <c r="E137" s="16" t="s">
        <v>271</v>
      </c>
      <c r="F137" s="16" t="s">
        <v>269</v>
      </c>
      <c r="G137" s="16" t="s">
        <v>273</v>
      </c>
    </row>
    <row r="138" spans="2:9" x14ac:dyDescent="0.3">
      <c r="B138" s="3" t="s">
        <v>294</v>
      </c>
      <c r="C138" s="3">
        <v>5.0000000000000001E-3</v>
      </c>
      <c r="D138" s="3">
        <v>1</v>
      </c>
      <c r="E138" s="3">
        <f t="shared" ref="E138" si="62">C138*D138</f>
        <v>5.0000000000000001E-3</v>
      </c>
      <c r="F138" s="3">
        <v>10</v>
      </c>
      <c r="G138" s="3">
        <f t="shared" ref="G138:G139" si="63">E138*F138</f>
        <v>0.05</v>
      </c>
    </row>
    <row r="139" spans="2:9" x14ac:dyDescent="0.3">
      <c r="B139" s="3" t="s">
        <v>412</v>
      </c>
      <c r="C139" s="3">
        <v>3.0000000000000001E-3</v>
      </c>
      <c r="D139" s="3">
        <v>1</v>
      </c>
      <c r="E139" s="3">
        <f>C139*D139</f>
        <v>3.0000000000000001E-3</v>
      </c>
      <c r="F139" s="3">
        <v>0.25</v>
      </c>
      <c r="G139" s="3">
        <f t="shared" si="63"/>
        <v>7.5000000000000002E-4</v>
      </c>
    </row>
    <row r="140" spans="2:9" x14ac:dyDescent="0.3">
      <c r="B140" s="9" t="s">
        <v>413</v>
      </c>
      <c r="C140" s="3">
        <v>0.2</v>
      </c>
      <c r="D140" s="9">
        <v>0.2</v>
      </c>
      <c r="E140" s="3">
        <f>C140*D140</f>
        <v>4.0000000000000008E-2</v>
      </c>
      <c r="F140" s="3">
        <v>3</v>
      </c>
      <c r="G140" s="3">
        <f>E140*F140</f>
        <v>0.12000000000000002</v>
      </c>
    </row>
    <row r="142" spans="2:9" x14ac:dyDescent="0.3">
      <c r="B142" s="14" t="s">
        <v>324</v>
      </c>
      <c r="C142" s="4" t="s">
        <v>325</v>
      </c>
      <c r="D142" s="4" t="s">
        <v>271</v>
      </c>
      <c r="E142" s="4" t="s">
        <v>273</v>
      </c>
      <c r="F142" s="4" t="s">
        <v>269</v>
      </c>
      <c r="G142" s="4" t="s">
        <v>326</v>
      </c>
      <c r="H142" s="4" t="s">
        <v>328</v>
      </c>
      <c r="I142" s="4" t="s">
        <v>327</v>
      </c>
    </row>
    <row r="143" spans="2:9" x14ac:dyDescent="0.3">
      <c r="B143" s="9" t="s">
        <v>414</v>
      </c>
      <c r="C143" s="3" t="s">
        <v>415</v>
      </c>
      <c r="D143" s="3">
        <f>SUM(E138:E140)</f>
        <v>4.8000000000000008E-2</v>
      </c>
      <c r="E143" s="3">
        <f>SUM(G138:G140)</f>
        <v>0.17075000000000001</v>
      </c>
      <c r="F143" s="3">
        <f>E143/D143</f>
        <v>3.5572916666666665</v>
      </c>
      <c r="G143" s="3">
        <v>2</v>
      </c>
      <c r="H143" s="3"/>
      <c r="I143" s="3"/>
    </row>
    <row r="144" spans="2:9" x14ac:dyDescent="0.3">
      <c r="B144" s="9" t="s">
        <v>329</v>
      </c>
      <c r="C144" s="3" t="s">
        <v>416</v>
      </c>
      <c r="D144" s="3">
        <f>D143+AA12</f>
        <v>0.65000000000000013</v>
      </c>
      <c r="E144" s="3">
        <f>E143+AB12</f>
        <v>2.1307500000000004</v>
      </c>
      <c r="F144" s="3">
        <f>E144/D144</f>
        <v>3.2780769230769229</v>
      </c>
      <c r="G144" s="3">
        <v>2</v>
      </c>
      <c r="H144" s="3">
        <f>D144*G144/$J$4</f>
        <v>1.5662650602409643E-2</v>
      </c>
      <c r="I144" s="3">
        <f>E144*G144/$J$4</f>
        <v>5.1343373493975913E-2</v>
      </c>
    </row>
    <row r="147" spans="2:9" x14ac:dyDescent="0.3">
      <c r="B147" s="13" t="s">
        <v>423</v>
      </c>
    </row>
    <row r="148" spans="2:9" x14ac:dyDescent="0.3">
      <c r="B148" s="16" t="s">
        <v>275</v>
      </c>
      <c r="C148" s="16" t="s">
        <v>276</v>
      </c>
      <c r="D148" s="16" t="s">
        <v>277</v>
      </c>
      <c r="E148" s="16" t="s">
        <v>271</v>
      </c>
      <c r="F148" s="16" t="s">
        <v>269</v>
      </c>
      <c r="G148" s="16" t="s">
        <v>273</v>
      </c>
    </row>
    <row r="149" spans="2:9" x14ac:dyDescent="0.3">
      <c r="B149" s="3" t="s">
        <v>295</v>
      </c>
      <c r="C149" s="3">
        <v>5.0000000000000001E-3</v>
      </c>
      <c r="D149" s="3">
        <v>1</v>
      </c>
      <c r="E149" s="3">
        <f t="shared" ref="E149" si="64">C149*D149</f>
        <v>5.0000000000000001E-3</v>
      </c>
      <c r="F149" s="3">
        <v>10</v>
      </c>
      <c r="G149" s="3">
        <f t="shared" ref="G149:G150" si="65">E149*F149</f>
        <v>0.05</v>
      </c>
    </row>
    <row r="150" spans="2:9" x14ac:dyDescent="0.3">
      <c r="B150" s="3" t="s">
        <v>418</v>
      </c>
      <c r="C150" s="3">
        <v>3.0000000000000001E-3</v>
      </c>
      <c r="D150" s="3">
        <v>1</v>
      </c>
      <c r="E150" s="3">
        <f>C150*D150</f>
        <v>3.0000000000000001E-3</v>
      </c>
      <c r="F150" s="3">
        <v>0.25</v>
      </c>
      <c r="G150" s="3">
        <f t="shared" si="65"/>
        <v>7.5000000000000002E-4</v>
      </c>
    </row>
    <row r="151" spans="2:9" x14ac:dyDescent="0.3">
      <c r="B151" s="9" t="s">
        <v>419</v>
      </c>
      <c r="C151" s="3">
        <v>0.2</v>
      </c>
      <c r="D151" s="9">
        <v>0.05</v>
      </c>
      <c r="E151" s="3">
        <f>C151*D151</f>
        <v>1.0000000000000002E-2</v>
      </c>
      <c r="F151" s="3">
        <v>3</v>
      </c>
      <c r="G151" s="3">
        <f>E151*F151</f>
        <v>3.0000000000000006E-2</v>
      </c>
    </row>
    <row r="153" spans="2:9" x14ac:dyDescent="0.3">
      <c r="B153" s="14" t="s">
        <v>324</v>
      </c>
      <c r="C153" s="4" t="s">
        <v>325</v>
      </c>
      <c r="D153" s="4" t="s">
        <v>271</v>
      </c>
      <c r="E153" s="4" t="s">
        <v>273</v>
      </c>
      <c r="F153" s="4" t="s">
        <v>269</v>
      </c>
      <c r="G153" s="4" t="s">
        <v>326</v>
      </c>
      <c r="H153" s="4" t="s">
        <v>328</v>
      </c>
      <c r="I153" s="4" t="s">
        <v>327</v>
      </c>
    </row>
    <row r="154" spans="2:9" x14ac:dyDescent="0.3">
      <c r="B154" s="9" t="s">
        <v>420</v>
      </c>
      <c r="C154" s="3" t="s">
        <v>421</v>
      </c>
      <c r="D154" s="3">
        <f>SUM(E149:E151)</f>
        <v>1.8000000000000002E-2</v>
      </c>
      <c r="E154" s="3">
        <f>SUM(G149:G151)</f>
        <v>8.0750000000000016E-2</v>
      </c>
      <c r="F154" s="3">
        <f>E154/D154</f>
        <v>4.4861111111111116</v>
      </c>
      <c r="G154" s="3">
        <v>1</v>
      </c>
      <c r="H154" s="3"/>
      <c r="I154" s="3"/>
    </row>
    <row r="155" spans="2:9" x14ac:dyDescent="0.3">
      <c r="B155" s="9" t="s">
        <v>329</v>
      </c>
      <c r="C155" s="3" t="s">
        <v>422</v>
      </c>
      <c r="D155" s="3">
        <f>D154+AA16</f>
        <v>0.72000000000000008</v>
      </c>
      <c r="E155" s="3">
        <f>E154+AB16</f>
        <v>2.4807500000000005</v>
      </c>
      <c r="F155" s="3">
        <f>E155/D155</f>
        <v>3.4454861111111112</v>
      </c>
      <c r="G155" s="3">
        <v>1</v>
      </c>
      <c r="H155" s="3">
        <f>D155*G155/$J$4</f>
        <v>8.6746987951807231E-3</v>
      </c>
      <c r="I155" s="3">
        <f>E155*G155/$J$4</f>
        <v>2.9888554216867477E-2</v>
      </c>
    </row>
    <row r="158" spans="2:9" x14ac:dyDescent="0.3">
      <c r="B158" s="13" t="s">
        <v>429</v>
      </c>
    </row>
    <row r="159" spans="2:9" x14ac:dyDescent="0.3">
      <c r="B159" s="16" t="s">
        <v>275</v>
      </c>
      <c r="C159" s="16" t="s">
        <v>276</v>
      </c>
      <c r="D159" s="16" t="s">
        <v>277</v>
      </c>
      <c r="E159" s="16" t="s">
        <v>271</v>
      </c>
      <c r="F159" s="16" t="s">
        <v>269</v>
      </c>
      <c r="G159" s="16" t="s">
        <v>273</v>
      </c>
    </row>
    <row r="160" spans="2:9" x14ac:dyDescent="0.3">
      <c r="B160" s="3" t="s">
        <v>296</v>
      </c>
      <c r="C160" s="3">
        <v>5.0000000000000001E-3</v>
      </c>
      <c r="D160" s="3">
        <v>1</v>
      </c>
      <c r="E160" s="3">
        <f t="shared" ref="E160" si="66">C160*D160</f>
        <v>5.0000000000000001E-3</v>
      </c>
      <c r="F160" s="3">
        <v>10</v>
      </c>
      <c r="G160" s="3">
        <f t="shared" ref="G160:G161" si="67">E160*F160</f>
        <v>0.05</v>
      </c>
    </row>
    <row r="161" spans="2:9" x14ac:dyDescent="0.3">
      <c r="B161" s="3" t="s">
        <v>424</v>
      </c>
      <c r="C161" s="3">
        <v>3.0000000000000001E-3</v>
      </c>
      <c r="D161" s="3">
        <v>1</v>
      </c>
      <c r="E161" s="3">
        <f>C161*D161</f>
        <v>3.0000000000000001E-3</v>
      </c>
      <c r="F161" s="3">
        <v>0.25</v>
      </c>
      <c r="G161" s="3">
        <f t="shared" si="67"/>
        <v>7.5000000000000002E-4</v>
      </c>
    </row>
    <row r="162" spans="2:9" x14ac:dyDescent="0.3">
      <c r="B162" s="9" t="s">
        <v>425</v>
      </c>
      <c r="C162" s="3">
        <v>0.2</v>
      </c>
      <c r="D162" s="9">
        <v>0.1</v>
      </c>
      <c r="E162" s="3">
        <f>C162*D162</f>
        <v>2.0000000000000004E-2</v>
      </c>
      <c r="F162" s="3">
        <v>3</v>
      </c>
      <c r="G162" s="3">
        <f>E162*F162</f>
        <v>6.0000000000000012E-2</v>
      </c>
    </row>
    <row r="164" spans="2:9" x14ac:dyDescent="0.3">
      <c r="B164" s="14" t="s">
        <v>324</v>
      </c>
      <c r="C164" s="4" t="s">
        <v>325</v>
      </c>
      <c r="D164" s="4" t="s">
        <v>271</v>
      </c>
      <c r="E164" s="4" t="s">
        <v>273</v>
      </c>
      <c r="F164" s="4" t="s">
        <v>269</v>
      </c>
      <c r="G164" s="4" t="s">
        <v>326</v>
      </c>
      <c r="H164" s="4" t="s">
        <v>328</v>
      </c>
      <c r="I164" s="4" t="s">
        <v>327</v>
      </c>
    </row>
    <row r="165" spans="2:9" x14ac:dyDescent="0.3">
      <c r="B165" s="9" t="s">
        <v>426</v>
      </c>
      <c r="C165" s="3" t="s">
        <v>427</v>
      </c>
      <c r="D165" s="3">
        <f>SUM(E160:E162)</f>
        <v>2.8000000000000004E-2</v>
      </c>
      <c r="E165" s="3">
        <f>SUM(G160:G162)</f>
        <v>0.11075000000000002</v>
      </c>
      <c r="F165" s="3">
        <f>E165/D165</f>
        <v>3.9553571428571428</v>
      </c>
      <c r="G165" s="3">
        <v>1</v>
      </c>
      <c r="H165" s="3"/>
      <c r="I165" s="3"/>
    </row>
    <row r="166" spans="2:9" x14ac:dyDescent="0.3">
      <c r="B166" s="9" t="s">
        <v>329</v>
      </c>
      <c r="C166" s="3" t="s">
        <v>428</v>
      </c>
      <c r="D166" s="3">
        <f>D165+AA17</f>
        <v>0.81800000000000006</v>
      </c>
      <c r="E166" s="3">
        <f>E165+AB17</f>
        <v>2.8607499999999999</v>
      </c>
      <c r="F166" s="3">
        <f>E166/D166</f>
        <v>3.497249388753056</v>
      </c>
      <c r="G166" s="3">
        <v>1</v>
      </c>
      <c r="H166" s="3">
        <f>D166*G166/$J$4</f>
        <v>9.8554216867469888E-3</v>
      </c>
      <c r="I166" s="3">
        <f>E166*G166/$J$4</f>
        <v>3.4466867469879515E-2</v>
      </c>
    </row>
    <row r="169" spans="2:9" x14ac:dyDescent="0.3">
      <c r="B169" s="13" t="s">
        <v>435</v>
      </c>
    </row>
    <row r="170" spans="2:9" x14ac:dyDescent="0.3">
      <c r="B170" s="16" t="s">
        <v>275</v>
      </c>
      <c r="C170" s="16" t="s">
        <v>276</v>
      </c>
      <c r="D170" s="16" t="s">
        <v>277</v>
      </c>
      <c r="E170" s="16" t="s">
        <v>271</v>
      </c>
      <c r="F170" s="16" t="s">
        <v>269</v>
      </c>
      <c r="G170" s="16" t="s">
        <v>273</v>
      </c>
    </row>
    <row r="171" spans="2:9" x14ac:dyDescent="0.3">
      <c r="B171" s="3" t="s">
        <v>297</v>
      </c>
      <c r="C171" s="3">
        <v>5.0000000000000001E-3</v>
      </c>
      <c r="D171" s="3">
        <v>1</v>
      </c>
      <c r="E171" s="3">
        <f t="shared" ref="E171" si="68">C171*D171</f>
        <v>5.0000000000000001E-3</v>
      </c>
      <c r="F171" s="3">
        <v>10</v>
      </c>
      <c r="G171" s="3">
        <f t="shared" ref="G171:G172" si="69">E171*F171</f>
        <v>0.05</v>
      </c>
    </row>
    <row r="172" spans="2:9" x14ac:dyDescent="0.3">
      <c r="B172" s="3" t="s">
        <v>430</v>
      </c>
      <c r="C172" s="3">
        <v>3.0000000000000001E-3</v>
      </c>
      <c r="D172" s="3">
        <v>1</v>
      </c>
      <c r="E172" s="3">
        <f>C172*D172</f>
        <v>3.0000000000000001E-3</v>
      </c>
      <c r="F172" s="3">
        <v>0.25</v>
      </c>
      <c r="G172" s="3">
        <f t="shared" si="69"/>
        <v>7.5000000000000002E-4</v>
      </c>
    </row>
    <row r="173" spans="2:9" x14ac:dyDescent="0.3">
      <c r="B173" s="9" t="s">
        <v>431</v>
      </c>
      <c r="C173" s="3">
        <v>0.2</v>
      </c>
      <c r="D173" s="9">
        <v>0.05</v>
      </c>
      <c r="E173" s="3">
        <f>C173*D173</f>
        <v>1.0000000000000002E-2</v>
      </c>
      <c r="F173" s="3">
        <v>3</v>
      </c>
      <c r="G173" s="3">
        <f>E173*F173</f>
        <v>3.0000000000000006E-2</v>
      </c>
    </row>
    <row r="175" spans="2:9" x14ac:dyDescent="0.3">
      <c r="B175" s="14" t="s">
        <v>324</v>
      </c>
      <c r="C175" s="4" t="s">
        <v>325</v>
      </c>
      <c r="D175" s="4" t="s">
        <v>271</v>
      </c>
      <c r="E175" s="4" t="s">
        <v>273</v>
      </c>
      <c r="F175" s="4" t="s">
        <v>269</v>
      </c>
      <c r="G175" s="4" t="s">
        <v>326</v>
      </c>
      <c r="H175" s="4" t="s">
        <v>328</v>
      </c>
      <c r="I175" s="4" t="s">
        <v>327</v>
      </c>
    </row>
    <row r="176" spans="2:9" x14ac:dyDescent="0.3">
      <c r="B176" s="9" t="s">
        <v>432</v>
      </c>
      <c r="C176" s="3" t="s">
        <v>433</v>
      </c>
      <c r="D176" s="3">
        <f>SUM(E171:E173)</f>
        <v>1.8000000000000002E-2</v>
      </c>
      <c r="E176" s="3">
        <f>SUM(G171:G173)</f>
        <v>8.0750000000000016E-2</v>
      </c>
      <c r="F176" s="3">
        <f>E176/D176</f>
        <v>4.4861111111111116</v>
      </c>
      <c r="G176" s="3">
        <v>1</v>
      </c>
      <c r="H176" s="3"/>
      <c r="I176" s="3"/>
    </row>
    <row r="177" spans="2:9" x14ac:dyDescent="0.3">
      <c r="B177" s="9" t="s">
        <v>329</v>
      </c>
      <c r="C177" s="3" t="s">
        <v>434</v>
      </c>
      <c r="D177" s="3">
        <f>D176+AA18</f>
        <v>0.88600000000000001</v>
      </c>
      <c r="E177" s="3">
        <f>E176+AB18</f>
        <v>3.1207500000000001</v>
      </c>
      <c r="F177" s="3">
        <f>E177/D177</f>
        <v>3.5222911963882622</v>
      </c>
      <c r="G177" s="3">
        <v>1</v>
      </c>
      <c r="H177" s="3">
        <f>D177*G177/$J$4</f>
        <v>1.0674698795180723E-2</v>
      </c>
      <c r="I177" s="3">
        <f>E177*G177/$J$4</f>
        <v>3.7599397590361447E-2</v>
      </c>
    </row>
    <row r="180" spans="2:9" x14ac:dyDescent="0.3">
      <c r="B180" s="13" t="s">
        <v>441</v>
      </c>
    </row>
    <row r="181" spans="2:9" x14ac:dyDescent="0.3">
      <c r="B181" s="16" t="s">
        <v>275</v>
      </c>
      <c r="C181" s="16" t="s">
        <v>276</v>
      </c>
      <c r="D181" s="16" t="s">
        <v>277</v>
      </c>
      <c r="E181" s="16" t="s">
        <v>271</v>
      </c>
      <c r="F181" s="16" t="s">
        <v>269</v>
      </c>
      <c r="G181" s="16" t="s">
        <v>273</v>
      </c>
    </row>
    <row r="182" spans="2:9" x14ac:dyDescent="0.3">
      <c r="B182" s="3" t="s">
        <v>298</v>
      </c>
      <c r="C182" s="3">
        <v>5.0000000000000001E-3</v>
      </c>
      <c r="D182" s="3">
        <v>1</v>
      </c>
      <c r="E182" s="3">
        <f t="shared" ref="E182" si="70">C182*D182</f>
        <v>5.0000000000000001E-3</v>
      </c>
      <c r="F182" s="3">
        <v>10</v>
      </c>
      <c r="G182" s="3">
        <f t="shared" ref="G182:G183" si="71">E182*F182</f>
        <v>0.05</v>
      </c>
    </row>
    <row r="183" spans="2:9" x14ac:dyDescent="0.3">
      <c r="B183" s="3" t="s">
        <v>436</v>
      </c>
      <c r="C183" s="3">
        <v>3.0000000000000001E-3</v>
      </c>
      <c r="D183" s="3">
        <v>1</v>
      </c>
      <c r="E183" s="3">
        <f>C183*D183</f>
        <v>3.0000000000000001E-3</v>
      </c>
      <c r="F183" s="3">
        <v>0.25</v>
      </c>
      <c r="G183" s="3">
        <f t="shared" si="71"/>
        <v>7.5000000000000002E-4</v>
      </c>
    </row>
    <row r="184" spans="2:9" x14ac:dyDescent="0.3">
      <c r="B184" s="9" t="s">
        <v>437</v>
      </c>
      <c r="C184" s="3">
        <v>0.2</v>
      </c>
      <c r="D184" s="9">
        <v>0.2</v>
      </c>
      <c r="E184" s="3">
        <f>C184*D184</f>
        <v>4.0000000000000008E-2</v>
      </c>
      <c r="F184" s="3">
        <v>3</v>
      </c>
      <c r="G184" s="3">
        <f>E184*F184</f>
        <v>0.12000000000000002</v>
      </c>
    </row>
    <row r="186" spans="2:9" x14ac:dyDescent="0.3">
      <c r="B186" s="14" t="s">
        <v>324</v>
      </c>
      <c r="C186" s="4" t="s">
        <v>325</v>
      </c>
      <c r="D186" s="4" t="s">
        <v>271</v>
      </c>
      <c r="E186" s="4" t="s">
        <v>273</v>
      </c>
      <c r="F186" s="4" t="s">
        <v>269</v>
      </c>
      <c r="G186" s="4" t="s">
        <v>326</v>
      </c>
      <c r="H186" s="4" t="s">
        <v>328</v>
      </c>
      <c r="I186" s="4" t="s">
        <v>327</v>
      </c>
    </row>
    <row r="187" spans="2:9" x14ac:dyDescent="0.3">
      <c r="B187" s="9" t="s">
        <v>438</v>
      </c>
      <c r="C187" s="3" t="s">
        <v>439</v>
      </c>
      <c r="D187" s="3">
        <f>SUM(E182:E184)</f>
        <v>4.8000000000000008E-2</v>
      </c>
      <c r="E187" s="3">
        <f>SUM(G182:G184)</f>
        <v>0.17075000000000001</v>
      </c>
      <c r="F187" s="3">
        <f>E187/D187</f>
        <v>3.5572916666666665</v>
      </c>
      <c r="G187" s="3">
        <v>1</v>
      </c>
      <c r="H187" s="3"/>
      <c r="I187" s="3"/>
    </row>
    <row r="188" spans="2:9" x14ac:dyDescent="0.3">
      <c r="B188" s="9" t="s">
        <v>329</v>
      </c>
      <c r="C188" s="3" t="s">
        <v>440</v>
      </c>
      <c r="D188" s="3">
        <f>D187+AA18</f>
        <v>0.91600000000000004</v>
      </c>
      <c r="E188" s="3">
        <f>E187+AB18</f>
        <v>3.21075</v>
      </c>
      <c r="F188" s="3">
        <f>E188/D188</f>
        <v>3.5051855895196504</v>
      </c>
      <c r="G188" s="3">
        <v>1</v>
      </c>
      <c r="H188" s="3">
        <f>D188*G188/$J$4</f>
        <v>1.1036144578313253E-2</v>
      </c>
      <c r="I188" s="3">
        <f>E188*G188/$J$4</f>
        <v>3.8683734939759039E-2</v>
      </c>
    </row>
    <row r="191" spans="2:9" x14ac:dyDescent="0.3">
      <c r="B191" s="13" t="s">
        <v>454</v>
      </c>
    </row>
    <row r="192" spans="2:9" x14ac:dyDescent="0.3">
      <c r="B192" s="16" t="s">
        <v>275</v>
      </c>
      <c r="C192" s="16" t="s">
        <v>276</v>
      </c>
      <c r="D192" s="16" t="s">
        <v>277</v>
      </c>
      <c r="E192" s="16" t="s">
        <v>271</v>
      </c>
      <c r="F192" s="16" t="s">
        <v>269</v>
      </c>
      <c r="G192" s="16" t="s">
        <v>273</v>
      </c>
    </row>
    <row r="193" spans="2:9" x14ac:dyDescent="0.3">
      <c r="B193" s="3" t="s">
        <v>299</v>
      </c>
      <c r="C193" s="3">
        <v>5.0000000000000001E-3</v>
      </c>
      <c r="D193" s="3">
        <v>1</v>
      </c>
      <c r="E193" s="3">
        <f t="shared" ref="E193" si="72">C193*D193</f>
        <v>5.0000000000000001E-3</v>
      </c>
      <c r="F193" s="3">
        <v>10</v>
      </c>
      <c r="G193" s="3">
        <f t="shared" ref="G193:G194" si="73">E193*F193</f>
        <v>0.05</v>
      </c>
    </row>
    <row r="194" spans="2:9" x14ac:dyDescent="0.3">
      <c r="B194" s="3" t="s">
        <v>442</v>
      </c>
      <c r="C194" s="3">
        <v>3.0000000000000001E-3</v>
      </c>
      <c r="D194" s="3">
        <v>1</v>
      </c>
      <c r="E194" s="3">
        <f>C194*D194</f>
        <v>3.0000000000000001E-3</v>
      </c>
      <c r="F194" s="3">
        <v>0.25</v>
      </c>
      <c r="G194" s="3">
        <f t="shared" si="73"/>
        <v>7.5000000000000002E-4</v>
      </c>
    </row>
    <row r="195" spans="2:9" x14ac:dyDescent="0.3">
      <c r="B195" s="9" t="s">
        <v>443</v>
      </c>
      <c r="C195" s="3">
        <v>0.2</v>
      </c>
      <c r="D195" s="9">
        <v>0.05</v>
      </c>
      <c r="E195" s="3">
        <f>C195*D195</f>
        <v>1.0000000000000002E-2</v>
      </c>
      <c r="F195" s="3">
        <v>3</v>
      </c>
      <c r="G195" s="3">
        <f>E195*F195</f>
        <v>3.0000000000000006E-2</v>
      </c>
    </row>
    <row r="197" spans="2:9" x14ac:dyDescent="0.3">
      <c r="B197" s="14" t="s">
        <v>324</v>
      </c>
      <c r="C197" s="4" t="s">
        <v>325</v>
      </c>
      <c r="D197" s="4" t="s">
        <v>271</v>
      </c>
      <c r="E197" s="4" t="s">
        <v>273</v>
      </c>
      <c r="F197" s="4" t="s">
        <v>269</v>
      </c>
      <c r="G197" s="4" t="s">
        <v>326</v>
      </c>
      <c r="H197" s="4" t="s">
        <v>328</v>
      </c>
      <c r="I197" s="4" t="s">
        <v>327</v>
      </c>
    </row>
    <row r="198" spans="2:9" x14ac:dyDescent="0.3">
      <c r="B198" s="9" t="s">
        <v>444</v>
      </c>
      <c r="C198" s="3" t="s">
        <v>445</v>
      </c>
      <c r="D198" s="3">
        <f>SUM(E193:E195)</f>
        <v>1.8000000000000002E-2</v>
      </c>
      <c r="E198" s="3">
        <f>SUM(G193:G195)</f>
        <v>8.0750000000000016E-2</v>
      </c>
      <c r="F198" s="3">
        <f>E198/D198</f>
        <v>4.4861111111111116</v>
      </c>
      <c r="G198" s="3">
        <v>1</v>
      </c>
      <c r="H198" s="3"/>
      <c r="I198" s="3"/>
    </row>
    <row r="199" spans="2:9" x14ac:dyDescent="0.3">
      <c r="B199" s="9" t="s">
        <v>329</v>
      </c>
      <c r="C199" s="3" t="s">
        <v>446</v>
      </c>
      <c r="D199" s="3">
        <f>D198+AA19</f>
        <v>0.92100000000000004</v>
      </c>
      <c r="E199" s="3">
        <f>E198+AD29</f>
        <v>8.0750000000000016E-2</v>
      </c>
      <c r="F199" s="3">
        <f>E199/D199</f>
        <v>8.7676438653637362E-2</v>
      </c>
      <c r="G199" s="3">
        <v>1</v>
      </c>
      <c r="H199" s="3">
        <f>D199*G199/$J$4</f>
        <v>1.1096385542168675E-2</v>
      </c>
      <c r="I199" s="3">
        <f>E199*G199/$J$4</f>
        <v>9.7289156626506048E-4</v>
      </c>
    </row>
    <row r="202" spans="2:9" x14ac:dyDescent="0.3">
      <c r="B202" s="13" t="s">
        <v>466</v>
      </c>
    </row>
    <row r="203" spans="2:9" x14ac:dyDescent="0.3">
      <c r="B203" s="16" t="s">
        <v>275</v>
      </c>
      <c r="C203" s="16" t="s">
        <v>276</v>
      </c>
      <c r="D203" s="16" t="s">
        <v>277</v>
      </c>
      <c r="E203" s="16" t="s">
        <v>271</v>
      </c>
      <c r="F203" s="16" t="s">
        <v>269</v>
      </c>
      <c r="G203" s="16" t="s">
        <v>273</v>
      </c>
    </row>
    <row r="204" spans="2:9" x14ac:dyDescent="0.3">
      <c r="B204" s="3" t="s">
        <v>300</v>
      </c>
      <c r="C204" s="3">
        <v>5.0000000000000001E-3</v>
      </c>
      <c r="D204" s="3">
        <v>1</v>
      </c>
      <c r="E204" s="3">
        <f t="shared" ref="E204" si="74">C204*D204</f>
        <v>5.0000000000000001E-3</v>
      </c>
      <c r="F204" s="3">
        <v>10</v>
      </c>
      <c r="G204" s="3">
        <f t="shared" ref="G204" si="75">E204*F204</f>
        <v>0.05</v>
      </c>
    </row>
    <row r="205" spans="2:9" x14ac:dyDescent="0.3">
      <c r="B205" s="3" t="s">
        <v>301</v>
      </c>
      <c r="C205" s="3">
        <v>5.0000000000000001E-3</v>
      </c>
      <c r="D205" s="3">
        <v>1</v>
      </c>
      <c r="E205" s="3">
        <f t="shared" ref="E205:E207" si="76">C205*D205</f>
        <v>5.0000000000000001E-3</v>
      </c>
      <c r="F205" s="3">
        <v>10</v>
      </c>
      <c r="G205" s="3">
        <f t="shared" ref="G205:G210" si="77">E205*F205</f>
        <v>0.05</v>
      </c>
    </row>
    <row r="206" spans="2:9" x14ac:dyDescent="0.3">
      <c r="B206" s="3" t="s">
        <v>302</v>
      </c>
      <c r="C206" s="3">
        <v>5.0000000000000001E-3</v>
      </c>
      <c r="D206" s="3">
        <v>1</v>
      </c>
      <c r="E206" s="3">
        <f t="shared" si="76"/>
        <v>5.0000000000000001E-3</v>
      </c>
      <c r="F206" s="3">
        <v>10</v>
      </c>
      <c r="G206" s="3">
        <f t="shared" si="77"/>
        <v>0.05</v>
      </c>
    </row>
    <row r="207" spans="2:9" x14ac:dyDescent="0.3">
      <c r="B207" s="3" t="s">
        <v>203</v>
      </c>
      <c r="C207" s="9">
        <v>3.0000000000000001E-3</v>
      </c>
      <c r="D207" s="9">
        <v>1</v>
      </c>
      <c r="E207" s="9">
        <f t="shared" si="76"/>
        <v>3.0000000000000001E-3</v>
      </c>
      <c r="F207" s="9">
        <v>10</v>
      </c>
      <c r="G207" s="9">
        <f>E207*F207</f>
        <v>0.03</v>
      </c>
    </row>
    <row r="208" spans="2:9" x14ac:dyDescent="0.3">
      <c r="B208" s="3" t="s">
        <v>447</v>
      </c>
      <c r="C208" s="3">
        <v>3.0000000000000001E-3</v>
      </c>
      <c r="D208" s="3">
        <v>1</v>
      </c>
      <c r="E208" s="3">
        <f t="shared" ref="E208:E214" si="78">C208*D208</f>
        <v>3.0000000000000001E-3</v>
      </c>
      <c r="F208" s="3">
        <v>0.25</v>
      </c>
      <c r="G208" s="3">
        <f t="shared" si="77"/>
        <v>7.5000000000000002E-4</v>
      </c>
    </row>
    <row r="209" spans="2:9" x14ac:dyDescent="0.3">
      <c r="B209" s="3" t="s">
        <v>448</v>
      </c>
      <c r="C209" s="3">
        <v>3.0000000000000001E-3</v>
      </c>
      <c r="D209" s="3">
        <v>1</v>
      </c>
      <c r="E209" s="3">
        <f t="shared" si="78"/>
        <v>3.0000000000000001E-3</v>
      </c>
      <c r="F209" s="3">
        <v>0.25</v>
      </c>
      <c r="G209" s="3">
        <f t="shared" si="77"/>
        <v>7.5000000000000002E-4</v>
      </c>
    </row>
    <row r="210" spans="2:9" x14ac:dyDescent="0.3">
      <c r="B210" s="3" t="s">
        <v>449</v>
      </c>
      <c r="C210" s="3">
        <v>3.0000000000000001E-3</v>
      </c>
      <c r="D210" s="3">
        <v>1</v>
      </c>
      <c r="E210" s="3">
        <f t="shared" si="78"/>
        <v>3.0000000000000001E-3</v>
      </c>
      <c r="F210" s="3">
        <v>0.25</v>
      </c>
      <c r="G210" s="3">
        <f t="shared" si="77"/>
        <v>7.5000000000000002E-4</v>
      </c>
    </row>
    <row r="211" spans="2:9" x14ac:dyDescent="0.3">
      <c r="B211" s="9" t="s">
        <v>450</v>
      </c>
      <c r="C211" s="3">
        <v>0.2</v>
      </c>
      <c r="D211" s="9">
        <v>0.2</v>
      </c>
      <c r="E211" s="3">
        <f t="shared" si="78"/>
        <v>4.0000000000000008E-2</v>
      </c>
      <c r="F211" s="3">
        <v>3</v>
      </c>
      <c r="G211" s="3">
        <f>E211*F211</f>
        <v>0.12000000000000002</v>
      </c>
    </row>
    <row r="212" spans="2:9" x14ac:dyDescent="0.3">
      <c r="B212" s="9" t="s">
        <v>451</v>
      </c>
      <c r="C212" s="3">
        <v>0.2</v>
      </c>
      <c r="D212" s="9">
        <v>0.1</v>
      </c>
      <c r="E212" s="3">
        <f t="shared" si="78"/>
        <v>2.0000000000000004E-2</v>
      </c>
      <c r="F212" s="3">
        <v>3</v>
      </c>
      <c r="G212" s="3">
        <f>E212*F212</f>
        <v>6.0000000000000012E-2</v>
      </c>
    </row>
    <row r="213" spans="2:9" x14ac:dyDescent="0.3">
      <c r="B213" s="9" t="s">
        <v>452</v>
      </c>
      <c r="C213" s="3">
        <v>0.2</v>
      </c>
      <c r="D213" s="9">
        <v>0.25</v>
      </c>
      <c r="E213" s="3">
        <f t="shared" si="78"/>
        <v>0.05</v>
      </c>
      <c r="F213" s="3">
        <v>3</v>
      </c>
      <c r="G213" s="3">
        <f>E213*F213</f>
        <v>0.15000000000000002</v>
      </c>
    </row>
    <row r="214" spans="2:9" x14ac:dyDescent="0.3">
      <c r="B214" s="9" t="s">
        <v>453</v>
      </c>
      <c r="C214" s="3">
        <v>0.2</v>
      </c>
      <c r="D214" s="9">
        <v>0.1</v>
      </c>
      <c r="E214" s="3">
        <f t="shared" si="78"/>
        <v>2.0000000000000004E-2</v>
      </c>
      <c r="F214" s="3">
        <v>3</v>
      </c>
      <c r="G214" s="3">
        <f>E214*F214</f>
        <v>6.0000000000000012E-2</v>
      </c>
    </row>
    <row r="216" spans="2:9" x14ac:dyDescent="0.3">
      <c r="B216" s="14" t="s">
        <v>324</v>
      </c>
      <c r="C216" s="4" t="s">
        <v>325</v>
      </c>
      <c r="D216" s="4" t="s">
        <v>271</v>
      </c>
      <c r="E216" s="4" t="s">
        <v>273</v>
      </c>
      <c r="F216" s="4" t="s">
        <v>269</v>
      </c>
      <c r="G216" s="4" t="s">
        <v>326</v>
      </c>
      <c r="H216" s="4" t="s">
        <v>328</v>
      </c>
      <c r="I216" s="4" t="s">
        <v>327</v>
      </c>
    </row>
    <row r="217" spans="2:9" x14ac:dyDescent="0.3">
      <c r="B217" s="9" t="s">
        <v>455</v>
      </c>
      <c r="C217" s="3" t="s">
        <v>456</v>
      </c>
      <c r="D217" s="3">
        <f>E204+E208+E211</f>
        <v>4.8000000000000008E-2</v>
      </c>
      <c r="E217" s="3">
        <f>G204+G208+G211</f>
        <v>0.17075000000000001</v>
      </c>
      <c r="F217" s="3">
        <f t="shared" ref="F217:F224" si="79">E217/D217</f>
        <v>3.5572916666666665</v>
      </c>
      <c r="G217" s="3">
        <v>1</v>
      </c>
      <c r="H217" s="3"/>
      <c r="I217" s="3"/>
    </row>
    <row r="218" spans="2:9" x14ac:dyDescent="0.3">
      <c r="B218" s="9" t="s">
        <v>457</v>
      </c>
      <c r="C218" s="3" t="s">
        <v>458</v>
      </c>
      <c r="D218" s="3">
        <f>E207+E212</f>
        <v>2.3000000000000003E-2</v>
      </c>
      <c r="E218" s="3">
        <f>G207+G212</f>
        <v>9.0000000000000011E-2</v>
      </c>
      <c r="F218" s="3">
        <f t="shared" si="79"/>
        <v>3.9130434782608696</v>
      </c>
      <c r="G218" s="3"/>
      <c r="H218" s="3"/>
      <c r="I218" s="3"/>
    </row>
    <row r="219" spans="2:9" x14ac:dyDescent="0.3">
      <c r="B219" s="9" t="s">
        <v>329</v>
      </c>
      <c r="C219" s="3" t="s">
        <v>459</v>
      </c>
      <c r="D219" s="3">
        <f>(D217*D218)*(F217+F218)</f>
        <v>8.2472500000000028E-3</v>
      </c>
      <c r="E219" s="3">
        <f>E217*E218</f>
        <v>1.5367500000000003E-2</v>
      </c>
      <c r="F219" s="3">
        <f t="shared" si="79"/>
        <v>1.8633483888568914</v>
      </c>
      <c r="G219" s="3"/>
      <c r="H219" s="3"/>
      <c r="I219" s="3"/>
    </row>
    <row r="220" spans="2:9" x14ac:dyDescent="0.3">
      <c r="B220" s="9" t="s">
        <v>460</v>
      </c>
      <c r="C220" s="3" t="s">
        <v>461</v>
      </c>
      <c r="D220" s="3">
        <f>E213+E209+E205</f>
        <v>5.8000000000000003E-2</v>
      </c>
      <c r="E220" s="3">
        <f>G205+G209+G213</f>
        <v>0.20075000000000004</v>
      </c>
      <c r="F220" s="3">
        <f t="shared" si="79"/>
        <v>3.4612068965517246</v>
      </c>
      <c r="G220" s="3">
        <v>1</v>
      </c>
      <c r="H220" s="3"/>
      <c r="I220" s="3"/>
    </row>
    <row r="221" spans="2:9" x14ac:dyDescent="0.3">
      <c r="B221" s="9" t="s">
        <v>462</v>
      </c>
      <c r="C221" s="3" t="s">
        <v>463</v>
      </c>
      <c r="D221" s="3">
        <f>E214+E210+E206</f>
        <v>2.8000000000000004E-2</v>
      </c>
      <c r="E221" s="3">
        <f>G214+G210+G206</f>
        <v>0.11075000000000002</v>
      </c>
      <c r="F221" s="3">
        <f t="shared" si="79"/>
        <v>3.9553571428571428</v>
      </c>
      <c r="G221" s="3">
        <v>1</v>
      </c>
      <c r="H221" s="3"/>
      <c r="I221" s="3"/>
    </row>
    <row r="222" spans="2:9" x14ac:dyDescent="0.3">
      <c r="B222" s="9" t="s">
        <v>330</v>
      </c>
      <c r="C222" s="3" t="s">
        <v>464</v>
      </c>
      <c r="D222" s="3">
        <f>D220+D221</f>
        <v>8.6000000000000007E-2</v>
      </c>
      <c r="E222" s="3">
        <f>E220+E221</f>
        <v>0.31150000000000005</v>
      </c>
      <c r="F222" s="3">
        <f t="shared" si="79"/>
        <v>3.6220930232558142</v>
      </c>
      <c r="G222" s="3"/>
      <c r="H222" s="3"/>
      <c r="I222" s="3"/>
    </row>
    <row r="223" spans="2:9" x14ac:dyDescent="0.3">
      <c r="B223" s="9" t="s">
        <v>358</v>
      </c>
      <c r="C223" s="3" t="s">
        <v>391</v>
      </c>
      <c r="D223" s="3">
        <f>(D219*D222)*(F219+F222)</f>
        <v>3.8906233750000017E-3</v>
      </c>
      <c r="E223" s="3">
        <f>E219*E222</f>
        <v>4.7869762500000017E-3</v>
      </c>
      <c r="F223" s="3">
        <f t="shared" si="79"/>
        <v>1.2303879837765073</v>
      </c>
      <c r="G223" s="3"/>
      <c r="H223" s="3"/>
      <c r="I223" s="3"/>
    </row>
    <row r="224" spans="2:9" x14ac:dyDescent="0.3">
      <c r="B224" s="9" t="s">
        <v>359</v>
      </c>
      <c r="C224" s="3" t="s">
        <v>465</v>
      </c>
      <c r="D224" s="3">
        <f>D223+AA20</f>
        <v>0.96189062337500009</v>
      </c>
      <c r="E224" s="3">
        <f>E223+AB20</f>
        <v>3.2947869762500006</v>
      </c>
      <c r="F224" s="3">
        <f t="shared" si="79"/>
        <v>3.4253239361971657</v>
      </c>
      <c r="G224" s="3">
        <v>3</v>
      </c>
      <c r="H224" s="3">
        <f>D224*G224/$J$4</f>
        <v>3.4767130965361451E-2</v>
      </c>
      <c r="I224" s="3">
        <f>E224*G224/$J$4</f>
        <v>0.11908868588855424</v>
      </c>
    </row>
    <row r="227" spans="2:9" x14ac:dyDescent="0.3">
      <c r="B227" s="13" t="s">
        <v>471</v>
      </c>
    </row>
    <row r="228" spans="2:9" x14ac:dyDescent="0.3">
      <c r="B228" s="16" t="s">
        <v>275</v>
      </c>
      <c r="C228" s="16" t="s">
        <v>276</v>
      </c>
      <c r="D228" s="16" t="s">
        <v>277</v>
      </c>
      <c r="E228" s="16" t="s">
        <v>271</v>
      </c>
      <c r="F228" s="16" t="s">
        <v>269</v>
      </c>
      <c r="G228" s="16" t="s">
        <v>273</v>
      </c>
    </row>
    <row r="229" spans="2:9" x14ac:dyDescent="0.3">
      <c r="B229" s="3" t="s">
        <v>303</v>
      </c>
      <c r="C229" s="3">
        <v>5.0000000000000001E-3</v>
      </c>
      <c r="D229" s="3">
        <v>1</v>
      </c>
      <c r="E229" s="3">
        <f t="shared" ref="E229" si="80">C229*D229</f>
        <v>5.0000000000000001E-3</v>
      </c>
      <c r="F229" s="3">
        <v>10</v>
      </c>
      <c r="G229" s="3">
        <f t="shared" ref="G229:G230" si="81">E229*F229</f>
        <v>0.05</v>
      </c>
    </row>
    <row r="230" spans="2:9" x14ac:dyDescent="0.3">
      <c r="B230" s="3" t="s">
        <v>467</v>
      </c>
      <c r="C230" s="3">
        <v>3.0000000000000001E-3</v>
      </c>
      <c r="D230" s="3">
        <v>1</v>
      </c>
      <c r="E230" s="3">
        <f>C230*D230</f>
        <v>3.0000000000000001E-3</v>
      </c>
      <c r="F230" s="3">
        <v>0.25</v>
      </c>
      <c r="G230" s="3">
        <f t="shared" si="81"/>
        <v>7.5000000000000002E-4</v>
      </c>
    </row>
    <row r="231" spans="2:9" x14ac:dyDescent="0.3">
      <c r="B231" s="9" t="s">
        <v>468</v>
      </c>
      <c r="C231" s="3">
        <v>0.2</v>
      </c>
      <c r="D231" s="9">
        <v>0.1</v>
      </c>
      <c r="E231" s="3">
        <f>C231*D231</f>
        <v>2.0000000000000004E-2</v>
      </c>
      <c r="F231" s="3">
        <v>3</v>
      </c>
      <c r="G231" s="3">
        <f>E231*F231</f>
        <v>6.0000000000000012E-2</v>
      </c>
    </row>
    <row r="233" spans="2:9" x14ac:dyDescent="0.3">
      <c r="B233" s="14" t="s">
        <v>324</v>
      </c>
      <c r="C233" s="4" t="s">
        <v>325</v>
      </c>
      <c r="D233" s="4" t="s">
        <v>271</v>
      </c>
      <c r="E233" s="4" t="s">
        <v>273</v>
      </c>
      <c r="F233" s="4" t="s">
        <v>269</v>
      </c>
      <c r="G233" s="4" t="s">
        <v>326</v>
      </c>
      <c r="H233" s="4" t="s">
        <v>328</v>
      </c>
      <c r="I233" s="4" t="s">
        <v>327</v>
      </c>
    </row>
    <row r="234" spans="2:9" x14ac:dyDescent="0.3">
      <c r="B234" s="9" t="s">
        <v>475</v>
      </c>
      <c r="C234" s="3" t="s">
        <v>469</v>
      </c>
      <c r="D234" s="3">
        <f>SUM(E229:E231)</f>
        <v>2.8000000000000004E-2</v>
      </c>
      <c r="E234" s="3">
        <f>SUM(G229:G231)</f>
        <v>0.11075000000000002</v>
      </c>
      <c r="F234" s="3">
        <f>E234/D234</f>
        <v>3.9553571428571428</v>
      </c>
      <c r="G234" s="3">
        <v>1</v>
      </c>
      <c r="H234" s="3"/>
      <c r="I234" s="3"/>
    </row>
    <row r="235" spans="2:9" x14ac:dyDescent="0.3">
      <c r="B235" s="9" t="s">
        <v>329</v>
      </c>
      <c r="C235" s="3" t="s">
        <v>470</v>
      </c>
      <c r="D235" s="3">
        <f>D234+AA21</f>
        <v>1.0010000000000001</v>
      </c>
      <c r="E235" s="3">
        <f>E234+AB21</f>
        <v>3.48075</v>
      </c>
      <c r="F235" s="3">
        <f>E235/D235</f>
        <v>3.4772727272727271</v>
      </c>
      <c r="G235" s="3">
        <v>1</v>
      </c>
      <c r="H235" s="3">
        <f>D235*G235/$J$4</f>
        <v>1.2060240963855422E-2</v>
      </c>
      <c r="I235" s="3">
        <f>E235*G235/$J$4</f>
        <v>4.1936746987951808E-2</v>
      </c>
    </row>
    <row r="238" spans="2:9" x14ac:dyDescent="0.3">
      <c r="B238" s="13" t="s">
        <v>494</v>
      </c>
    </row>
    <row r="239" spans="2:9" x14ac:dyDescent="0.3">
      <c r="B239" s="16" t="s">
        <v>275</v>
      </c>
      <c r="C239" s="16" t="s">
        <v>276</v>
      </c>
      <c r="D239" s="16" t="s">
        <v>277</v>
      </c>
      <c r="E239" s="16" t="s">
        <v>271</v>
      </c>
      <c r="F239" s="16" t="s">
        <v>269</v>
      </c>
      <c r="G239" s="16" t="s">
        <v>273</v>
      </c>
    </row>
    <row r="240" spans="2:9" x14ac:dyDescent="0.3">
      <c r="B240" s="3" t="s">
        <v>304</v>
      </c>
      <c r="C240" s="3">
        <v>5.0000000000000001E-3</v>
      </c>
      <c r="D240" s="3">
        <v>1</v>
      </c>
      <c r="E240" s="3">
        <f t="shared" ref="E240" si="82">C240*D240</f>
        <v>5.0000000000000001E-3</v>
      </c>
      <c r="F240" s="3">
        <v>10</v>
      </c>
      <c r="G240" s="3">
        <f t="shared" ref="G240:G241" si="83">E240*F240</f>
        <v>0.05</v>
      </c>
    </row>
    <row r="241" spans="2:9" x14ac:dyDescent="0.3">
      <c r="B241" s="3" t="s">
        <v>472</v>
      </c>
      <c r="C241" s="3">
        <v>3.0000000000000001E-3</v>
      </c>
      <c r="D241" s="3">
        <v>1</v>
      </c>
      <c r="E241" s="3">
        <f>C241*D241</f>
        <v>3.0000000000000001E-3</v>
      </c>
      <c r="F241" s="3">
        <v>0.25</v>
      </c>
      <c r="G241" s="3">
        <f t="shared" si="83"/>
        <v>7.5000000000000002E-4</v>
      </c>
    </row>
    <row r="242" spans="2:9" x14ac:dyDescent="0.3">
      <c r="B242" s="9" t="s">
        <v>473</v>
      </c>
      <c r="C242" s="3">
        <v>0.2</v>
      </c>
      <c r="D242" s="9">
        <v>0.05</v>
      </c>
      <c r="E242" s="3">
        <f>C242*D242</f>
        <v>1.0000000000000002E-2</v>
      </c>
      <c r="F242" s="3">
        <v>3</v>
      </c>
      <c r="G242" s="3">
        <f>E242*F242</f>
        <v>3.0000000000000006E-2</v>
      </c>
    </row>
    <row r="244" spans="2:9" x14ac:dyDescent="0.3">
      <c r="B244" s="14" t="s">
        <v>324</v>
      </c>
      <c r="C244" s="4" t="s">
        <v>325</v>
      </c>
      <c r="D244" s="4" t="s">
        <v>271</v>
      </c>
      <c r="E244" s="4" t="s">
        <v>273</v>
      </c>
      <c r="F244" s="4" t="s">
        <v>269</v>
      </c>
      <c r="G244" s="4" t="s">
        <v>326</v>
      </c>
      <c r="H244" s="4" t="s">
        <v>328</v>
      </c>
      <c r="I244" s="4" t="s">
        <v>327</v>
      </c>
    </row>
    <row r="245" spans="2:9" x14ac:dyDescent="0.3">
      <c r="B245" s="9" t="s">
        <v>474</v>
      </c>
      <c r="C245" s="3" t="s">
        <v>476</v>
      </c>
      <c r="D245" s="3">
        <f>SUM(E240:E242)</f>
        <v>1.8000000000000002E-2</v>
      </c>
      <c r="E245" s="3">
        <f>SUM(G240:G242)</f>
        <v>8.0750000000000016E-2</v>
      </c>
      <c r="F245" s="3">
        <f>E245/D245</f>
        <v>4.4861111111111116</v>
      </c>
      <c r="G245" s="3">
        <v>1</v>
      </c>
      <c r="H245" s="3"/>
      <c r="I245" s="3"/>
    </row>
    <row r="246" spans="2:9" x14ac:dyDescent="0.3">
      <c r="B246" s="9" t="s">
        <v>329</v>
      </c>
      <c r="C246" s="3" t="s">
        <v>477</v>
      </c>
      <c r="D246" s="3">
        <f>D245+AA22</f>
        <v>1.036</v>
      </c>
      <c r="E246" s="3">
        <f>E245+AB22</f>
        <v>3.6207500000000006</v>
      </c>
      <c r="F246" s="3">
        <f>E246/D246</f>
        <v>3.4949324324324329</v>
      </c>
      <c r="G246" s="3">
        <v>1</v>
      </c>
      <c r="H246" s="3">
        <f>D246*G246/$J$4</f>
        <v>1.2481927710843374E-2</v>
      </c>
      <c r="I246" s="3">
        <f>E246*G246/$J$4</f>
        <v>4.3623493975903621E-2</v>
      </c>
    </row>
  </sheetData>
  <mergeCells count="23">
    <mergeCell ref="AN5:AN6"/>
    <mergeCell ref="AJ5:AJ6"/>
    <mergeCell ref="AK5:AK6"/>
    <mergeCell ref="W5:X5"/>
    <mergeCell ref="AH38:AH39"/>
    <mergeCell ref="AK38:AK39"/>
    <mergeCell ref="AI38:AJ38"/>
    <mergeCell ref="AM5:AM6"/>
    <mergeCell ref="AG5:AG6"/>
    <mergeCell ref="AH5:AH6"/>
    <mergeCell ref="AI5:AI6"/>
    <mergeCell ref="Y5:Y6"/>
    <mergeCell ref="Z5:Z6"/>
    <mergeCell ref="AA5:AB5"/>
    <mergeCell ref="AF5:AF6"/>
    <mergeCell ref="AC5:AC6"/>
    <mergeCell ref="AD5:AD6"/>
    <mergeCell ref="M5:M6"/>
    <mergeCell ref="N5:N6"/>
    <mergeCell ref="O5:P5"/>
    <mergeCell ref="Q5:S5"/>
    <mergeCell ref="U5:V5"/>
    <mergeCell ref="T5:T6"/>
  </mergeCells>
  <phoneticPr fontId="3" type="noConversion"/>
  <pageMargins left="0.7" right="0.7" top="0.75" bottom="0.75" header="0.3" footer="0.3"/>
  <pageSetup paperSize="9" orientation="portrait" horizontalDpi="0" verticalDpi="0"/>
  <ignoredErrors>
    <ignoredError sqref="AG10:AI10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6F791-BCFE-412A-A61D-44C5B833246B}">
  <dimension ref="B3:D5"/>
  <sheetViews>
    <sheetView workbookViewId="0">
      <selection activeCell="K8" sqref="K8"/>
    </sheetView>
  </sheetViews>
  <sheetFormatPr defaultRowHeight="15.6" x14ac:dyDescent="0.3"/>
  <sheetData>
    <row r="3" spans="2:4" x14ac:dyDescent="0.3">
      <c r="C3" t="s">
        <v>327</v>
      </c>
      <c r="D3" t="s">
        <v>328</v>
      </c>
    </row>
    <row r="4" spans="2:4" x14ac:dyDescent="0.3">
      <c r="B4" t="s">
        <v>544</v>
      </c>
      <c r="C4">
        <v>2.407</v>
      </c>
      <c r="D4">
        <v>0.89329999999999998</v>
      </c>
    </row>
    <row r="5" spans="2:4" x14ac:dyDescent="0.3">
      <c r="B5" t="s">
        <v>543</v>
      </c>
      <c r="C5">
        <v>1.0558000000000001</v>
      </c>
      <c r="D5">
        <v>0.32579999999999998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TRAFO</vt:lpstr>
      <vt:lpstr>Sheet2</vt:lpstr>
      <vt:lpstr>Sheet3</vt:lpstr>
      <vt:lpstr>MAIN FEEDER</vt:lpstr>
      <vt:lpstr>Sheet1</vt:lpstr>
      <vt:lpstr>LATERAL TAPS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asus vivobook</cp:lastModifiedBy>
  <dcterms:created xsi:type="dcterms:W3CDTF">2022-04-23T12:27:08Z</dcterms:created>
  <dcterms:modified xsi:type="dcterms:W3CDTF">2022-08-27T03:28:18Z</dcterms:modified>
</cp:coreProperties>
</file>